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24720" windowHeight="10180" activeTab="2"/>
  </bookViews>
  <sheets>
    <sheet name="Data table" sheetId="1" r:id="rId1"/>
    <sheet name="Fit plot" sheetId="2" r:id="rId2"/>
    <sheet name="Weber's p graph" sheetId="3" r:id="rId3"/>
    <sheet name="p(2•2)" sheetId="4" r:id="rId4"/>
    <sheet name="Fit dimer" sheetId="5" r:id="rId5"/>
    <sheet name="Iteration dimer" sheetId="6" r:id="rId6"/>
    <sheet name="error est dimer" sheetId="7" r:id="rId7"/>
    <sheet name="Fit trimer" sheetId="8" r:id="rId8"/>
    <sheet name="Iteration trimer" sheetId="9" r:id="rId9"/>
  </sheets>
  <definedNames>
    <definedName name="solver_adj" localSheetId="4" hidden="1">'Fit dimer'!$C$22:$E$23</definedName>
    <definedName name="solver_adj" localSheetId="7" hidden="1">'Fit trimer'!$C$22:$E$24</definedName>
    <definedName name="solver_cvg" localSheetId="4" hidden="1">0.0000000000001</definedName>
    <definedName name="solver_cvg" localSheetId="7" hidden="1">0.0000000000001</definedName>
    <definedName name="solver_drv" localSheetId="4" hidden="1">2</definedName>
    <definedName name="solver_drv" localSheetId="7" hidden="1">2</definedName>
    <definedName name="solver_est" localSheetId="4" hidden="1">2</definedName>
    <definedName name="solver_est" localSheetId="7" hidden="1">2</definedName>
    <definedName name="solver_itr" localSheetId="4" hidden="1">100</definedName>
    <definedName name="solver_itr" localSheetId="7" hidden="1">100</definedName>
    <definedName name="solver_lin" localSheetId="4" hidden="1">2</definedName>
    <definedName name="solver_lin" localSheetId="7" hidden="1">2</definedName>
    <definedName name="solver_neg" localSheetId="4" hidden="1">2</definedName>
    <definedName name="solver_neg" localSheetId="7" hidden="1">2</definedName>
    <definedName name="solver_num" localSheetId="4" hidden="1">0</definedName>
    <definedName name="solver_num" localSheetId="7" hidden="1">0</definedName>
    <definedName name="solver_nwt" localSheetId="4" hidden="1">1</definedName>
    <definedName name="solver_nwt" localSheetId="7" hidden="1">1</definedName>
    <definedName name="solver_opt" localSheetId="4" hidden="1">'Fit dimer'!$H$18</definedName>
    <definedName name="solver_opt" localSheetId="7" hidden="1">'Fit trimer'!$I$18</definedName>
    <definedName name="solver_pre" localSheetId="4" hidden="1">0.0000000000001</definedName>
    <definedName name="solver_pre" localSheetId="7" hidden="1">0.0000000000001</definedName>
    <definedName name="solver_scl" localSheetId="4" hidden="1">2</definedName>
    <definedName name="solver_scl" localSheetId="7" hidden="1">2</definedName>
    <definedName name="solver_sho" localSheetId="4" hidden="1">2</definedName>
    <definedName name="solver_sho" localSheetId="7" hidden="1">2</definedName>
    <definedName name="solver_tim" localSheetId="4" hidden="1">100</definedName>
    <definedName name="solver_tim" localSheetId="7" hidden="1">100</definedName>
    <definedName name="solver_tol" localSheetId="4" hidden="1">0.01</definedName>
    <definedName name="solver_tol" localSheetId="7" hidden="1">0.01</definedName>
    <definedName name="solver_typ" localSheetId="4" hidden="1">2</definedName>
    <definedName name="solver_typ" localSheetId="7" hidden="1">2</definedName>
    <definedName name="solver_val" localSheetId="4" hidden="1">0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<sst xmlns="http://schemas.openxmlformats.org/spreadsheetml/2006/main" count="1034" uniqueCount="81">
  <si>
    <t>H-6</t>
  </si>
  <si>
    <t>N-H1</t>
  </si>
  <si>
    <t>N-H2</t>
  </si>
  <si>
    <t>[U]/M</t>
  </si>
  <si>
    <t>[R]</t>
  </si>
  <si>
    <r>
      <t>[R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</si>
  <si>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X</t>
    </r>
    <r>
      <rPr>
        <b/>
        <vertAlign val="subscript"/>
        <sz val="10"/>
        <rFont val="Arial"/>
        <family val="2"/>
      </rPr>
      <t>R</t>
    </r>
  </si>
  <si>
    <t>H-6 Cal</t>
  </si>
  <si>
    <t>Chi square</t>
  </si>
  <si>
    <t>N-H(1)</t>
  </si>
  <si>
    <t>N-H(1) Cal</t>
  </si>
  <si>
    <t>N-H(2)</t>
  </si>
  <si>
    <t>N-H(2) Cal</t>
  </si>
  <si>
    <t>sum H-6</t>
  </si>
  <si>
    <t>sum N-H(1)</t>
  </si>
  <si>
    <t>sum N-H(2)</t>
  </si>
  <si>
    <t>Kdim</t>
  </si>
  <si>
    <t>Sum chi square</t>
  </si>
  <si>
    <t>R signals</t>
  </si>
  <si>
    <t>R</t>
  </si>
  <si>
    <r>
      <t>R</t>
    </r>
    <r>
      <rPr>
        <vertAlign val="subscript"/>
        <sz val="10"/>
        <rFont val="Arial"/>
        <family val="2"/>
      </rPr>
      <t>2</t>
    </r>
  </si>
  <si>
    <t>Vary Kdim from 20-400 (20 steps)</t>
  </si>
  <si>
    <t>Min</t>
  </si>
  <si>
    <r>
      <t>[R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</si>
  <si>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</si>
  <si>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R balance</t>
  </si>
  <si>
    <t>Diff R</t>
  </si>
  <si>
    <t>Mass balance</t>
  </si>
  <si>
    <t>Ktri</t>
  </si>
  <si>
    <r>
      <t>R</t>
    </r>
    <r>
      <rPr>
        <vertAlign val="subscript"/>
        <sz val="10"/>
        <rFont val="Arial"/>
        <family val="2"/>
      </rPr>
      <t>3</t>
    </r>
  </si>
  <si>
    <t>Constraints</t>
  </si>
  <si>
    <t>R &gt; R2</t>
  </si>
  <si>
    <t>R &lt; R2</t>
  </si>
  <si>
    <t>R2 &gt; R3</t>
  </si>
  <si>
    <t>R2 &lt; R3</t>
  </si>
  <si>
    <t>Vary Kdim 40-600 (15 steps) and Ktri = 2000</t>
  </si>
  <si>
    <t>Set Kdim = 480 and vary Ktri 500-60000</t>
  </si>
  <si>
    <t>Vary Kdim 440-520 (5 steps) and Ktri 40000-60000 (5 steps), all combinations</t>
  </si>
  <si>
    <t>Vary Kdim 600-680 (5 steps) and Ktri 60000-80000 (5 steps), all combinations</t>
  </si>
  <si>
    <t>Vary Kdim 500-700 (15 steps) and Ktri = 70000</t>
  </si>
  <si>
    <t>Set Kdim = 660 and vary Ktri 70000-200000</t>
  </si>
  <si>
    <t>Vary Kdim 600-700 and set Ktri 150000</t>
  </si>
  <si>
    <t>Set Kdim = 760 and vary Ktri 100000-300000</t>
  </si>
  <si>
    <t>Set Kdim = 820 and vary Ktri 150000-400000</t>
  </si>
  <si>
    <t>Vary Kdim 700-900 and set Ktri 200000</t>
  </si>
  <si>
    <t>Vary Kdim 800-900 and set Ktri 300000</t>
  </si>
  <si>
    <t>Set Kdim = 940 and vary Ktri 200000-500000</t>
  </si>
  <si>
    <t>Vary Kdim 900-1000 and set Ktri 400000</t>
  </si>
  <si>
    <t>Set Kdim = 1020 and vary Ktri 300000-500000</t>
  </si>
  <si>
    <t>R2</t>
  </si>
  <si>
    <t>R3</t>
  </si>
  <si>
    <t>Unreasonable limiting chemical shifts</t>
  </si>
  <si>
    <t>Data line</t>
  </si>
  <si>
    <t>deleted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</si>
  <si>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</si>
  <si>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</si>
  <si>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</si>
  <si>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</si>
  <si>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</si>
  <si>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</si>
  <si>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</si>
  <si>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</si>
  <si>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</si>
  <si>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</si>
  <si>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SD</t>
  </si>
  <si>
    <t>SD error</t>
  </si>
  <si>
    <t>Kdim =</t>
  </si>
  <si>
    <t>+/-</t>
  </si>
  <si>
    <t>Delete row 5, Vary Kdim from 290-390</t>
  </si>
  <si>
    <t>Delete row 6, Vary Kdim from 290-390</t>
  </si>
  <si>
    <t>Delete row 7, Vary Kdim from 290-390</t>
  </si>
  <si>
    <t>Delete row 8, Vary Kdim from 290-390</t>
  </si>
  <si>
    <t>Delete row 9, Vary Kdim from 290-390</t>
  </si>
  <si>
    <t>Delete row 10, Vary Kdim from 290-390</t>
  </si>
  <si>
    <t>Delete row 11, Vary Kdim from 290-390</t>
  </si>
  <si>
    <t>Delete row 12, Vary Kdim from 290-390</t>
  </si>
  <si>
    <t>Delete row 13, Vary Kdim from 290-390</t>
  </si>
  <si>
    <t>Delete row 14, Vary Kdim from 290-390</t>
  </si>
  <si>
    <t>[R2]</t>
  </si>
  <si>
    <t>pR</t>
  </si>
  <si>
    <t>p(R•R)</t>
  </si>
</sst>
</file>

<file path=xl/styles.xml><?xml version="1.0" encoding="utf-8"?>
<styleSheet xmlns="http://schemas.openxmlformats.org/spreadsheetml/2006/main">
  <numFmts count="2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E+00"/>
    <numFmt numFmtId="174" formatCode="0.0000E+00"/>
    <numFmt numFmtId="175" formatCode="0.00000E+00"/>
    <numFmt numFmtId="176" formatCode="0.00000"/>
    <numFmt numFmtId="177" formatCode="0.0"/>
    <numFmt numFmtId="178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9.5"/>
      <name val="Arial"/>
      <family val="0"/>
    </font>
    <font>
      <sz val="13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1" fontId="6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1" fontId="6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25"/>
          <c:w val="0.9222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v>H-6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'Fit dimer'!$B$5:$B$14</c:f>
              <c:numCache>
                <c:ptCount val="10"/>
                <c:pt idx="0">
                  <c:v>0.0366</c:v>
                </c:pt>
                <c:pt idx="1">
                  <c:v>0.018932772002633734</c:v>
                </c:pt>
                <c:pt idx="2">
                  <c:v>0.012117236975997127</c:v>
                </c:pt>
                <c:pt idx="3">
                  <c:v>0.007640000798100521</c:v>
                </c:pt>
                <c:pt idx="4">
                  <c:v>0.0059625890380893476</c:v>
                </c:pt>
                <c:pt idx="5">
                  <c:v>0.005482806919531516</c:v>
                </c:pt>
                <c:pt idx="6">
                  <c:v>0.005339675572138311</c:v>
                </c:pt>
                <c:pt idx="7">
                  <c:v>0.003189784313334265</c:v>
                </c:pt>
                <c:pt idx="8">
                  <c:v>0.0023697001137293243</c:v>
                </c:pt>
                <c:pt idx="9">
                  <c:v>0.0013721622538358708</c:v>
                </c:pt>
              </c:numCache>
            </c:numRef>
          </c:xVal>
          <c:yVal>
            <c:numRef>
              <c:f>'Fit dimer'!$F$5:$F$14</c:f>
              <c:numCache>
                <c:ptCount val="10"/>
                <c:pt idx="0">
                  <c:v>8.1936</c:v>
                </c:pt>
                <c:pt idx="1">
                  <c:v>8.2067</c:v>
                </c:pt>
                <c:pt idx="2">
                  <c:v>8.2174</c:v>
                </c:pt>
                <c:pt idx="3">
                  <c:v>8.2281</c:v>
                </c:pt>
                <c:pt idx="4">
                  <c:v>8.2343</c:v>
                </c:pt>
                <c:pt idx="5">
                  <c:v>8.2375</c:v>
                </c:pt>
                <c:pt idx="6">
                  <c:v>8.2369</c:v>
                </c:pt>
                <c:pt idx="7">
                  <c:v>8.2544</c:v>
                </c:pt>
                <c:pt idx="8">
                  <c:v>8.2582</c:v>
                </c:pt>
                <c:pt idx="9">
                  <c:v>8.272</c:v>
                </c:pt>
              </c:numCache>
            </c:numRef>
          </c:yVal>
          <c:smooth val="0"/>
        </c:ser>
        <c:ser>
          <c:idx val="1"/>
          <c:order val="1"/>
          <c:tx>
            <c:v>NH-1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'Fit dimer'!$B$5:$B$14</c:f>
              <c:numCache>
                <c:ptCount val="10"/>
                <c:pt idx="0">
                  <c:v>0.0366</c:v>
                </c:pt>
                <c:pt idx="1">
                  <c:v>0.018932772002633734</c:v>
                </c:pt>
                <c:pt idx="2">
                  <c:v>0.012117236975997127</c:v>
                </c:pt>
                <c:pt idx="3">
                  <c:v>0.007640000798100521</c:v>
                </c:pt>
                <c:pt idx="4">
                  <c:v>0.0059625890380893476</c:v>
                </c:pt>
                <c:pt idx="5">
                  <c:v>0.005482806919531516</c:v>
                </c:pt>
                <c:pt idx="6">
                  <c:v>0.005339675572138311</c:v>
                </c:pt>
                <c:pt idx="7">
                  <c:v>0.003189784313334265</c:v>
                </c:pt>
                <c:pt idx="8">
                  <c:v>0.0023697001137293243</c:v>
                </c:pt>
                <c:pt idx="9">
                  <c:v>0.0013721622538358708</c:v>
                </c:pt>
              </c:numCache>
            </c:numRef>
          </c:xVal>
          <c:yVal>
            <c:numRef>
              <c:f>'Fit dimer'!$I$5:$I$14</c:f>
              <c:numCache>
                <c:ptCount val="10"/>
                <c:pt idx="0">
                  <c:v>7.6728</c:v>
                </c:pt>
                <c:pt idx="1">
                  <c:v>7.5091</c:v>
                </c:pt>
                <c:pt idx="2">
                  <c:v>7.3184</c:v>
                </c:pt>
                <c:pt idx="3">
                  <c:v>7.1791</c:v>
                </c:pt>
                <c:pt idx="4">
                  <c:v>7.0367</c:v>
                </c:pt>
                <c:pt idx="5">
                  <c:v>7.0185</c:v>
                </c:pt>
                <c:pt idx="6">
                  <c:v>7.0141</c:v>
                </c:pt>
                <c:pt idx="7">
                  <c:v>6.8008</c:v>
                </c:pt>
                <c:pt idx="8">
                  <c:v>6.6026</c:v>
                </c:pt>
                <c:pt idx="9">
                  <c:v>6.33</c:v>
                </c:pt>
              </c:numCache>
            </c:numRef>
          </c:yVal>
          <c:smooth val="0"/>
        </c:ser>
        <c:ser>
          <c:idx val="2"/>
          <c:order val="2"/>
          <c:tx>
            <c:v>NH-2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'Fit dimer'!$B$5:$B$14</c:f>
              <c:numCache>
                <c:ptCount val="10"/>
                <c:pt idx="0">
                  <c:v>0.0366</c:v>
                </c:pt>
                <c:pt idx="1">
                  <c:v>0.018932772002633734</c:v>
                </c:pt>
                <c:pt idx="2">
                  <c:v>0.012117236975997127</c:v>
                </c:pt>
                <c:pt idx="3">
                  <c:v>0.007640000798100521</c:v>
                </c:pt>
                <c:pt idx="4">
                  <c:v>0.0059625890380893476</c:v>
                </c:pt>
                <c:pt idx="5">
                  <c:v>0.005482806919531516</c:v>
                </c:pt>
                <c:pt idx="6">
                  <c:v>0.005339675572138311</c:v>
                </c:pt>
                <c:pt idx="7">
                  <c:v>0.003189784313334265</c:v>
                </c:pt>
                <c:pt idx="8">
                  <c:v>0.0023697001137293243</c:v>
                </c:pt>
                <c:pt idx="9">
                  <c:v>0.0013721622538358708</c:v>
                </c:pt>
              </c:numCache>
            </c:numRef>
          </c:xVal>
          <c:yVal>
            <c:numRef>
              <c:f>'Fit dimer'!$L$5:$L$14</c:f>
              <c:numCache>
                <c:ptCount val="10"/>
                <c:pt idx="0">
                  <c:v>5.9796</c:v>
                </c:pt>
                <c:pt idx="1">
                  <c:v>5.9187</c:v>
                </c:pt>
                <c:pt idx="2">
                  <c:v>5.8692</c:v>
                </c:pt>
                <c:pt idx="3">
                  <c:v>5.8196</c:v>
                </c:pt>
                <c:pt idx="4">
                  <c:v>5.7794</c:v>
                </c:pt>
                <c:pt idx="5">
                  <c:v>5.7719</c:v>
                </c:pt>
                <c:pt idx="6">
                  <c:v>5.7713</c:v>
                </c:pt>
                <c:pt idx="7">
                  <c:v>5.7104</c:v>
                </c:pt>
                <c:pt idx="8">
                  <c:v>5.669</c:v>
                </c:pt>
                <c:pt idx="9">
                  <c:v>5.6107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 dimer'!$B$5:$B$14</c:f>
              <c:numCache>
                <c:ptCount val="10"/>
                <c:pt idx="0">
                  <c:v>0.0366</c:v>
                </c:pt>
                <c:pt idx="1">
                  <c:v>0.018932772002633734</c:v>
                </c:pt>
                <c:pt idx="2">
                  <c:v>0.012117236975997127</c:v>
                </c:pt>
                <c:pt idx="3">
                  <c:v>0.007640000798100521</c:v>
                </c:pt>
                <c:pt idx="4">
                  <c:v>0.0059625890380893476</c:v>
                </c:pt>
                <c:pt idx="5">
                  <c:v>0.005482806919531516</c:v>
                </c:pt>
                <c:pt idx="6">
                  <c:v>0.005339675572138311</c:v>
                </c:pt>
                <c:pt idx="7">
                  <c:v>0.003189784313334265</c:v>
                </c:pt>
                <c:pt idx="8">
                  <c:v>0.0023697001137293243</c:v>
                </c:pt>
                <c:pt idx="9">
                  <c:v>0.0013721622538358708</c:v>
                </c:pt>
              </c:numCache>
            </c:numRef>
          </c:xVal>
          <c:yVal>
            <c:numRef>
              <c:f>'Fit dimer'!$G$5:$G$14</c:f>
              <c:numCache>
                <c:ptCount val="10"/>
                <c:pt idx="0">
                  <c:v>8.196879641541463</c:v>
                </c:pt>
                <c:pt idx="1">
                  <c:v>8.207654599268068</c:v>
                </c:pt>
                <c:pt idx="2">
                  <c:v>8.21652547103232</c:v>
                </c:pt>
                <c:pt idx="3">
                  <c:v>8.227087675721291</c:v>
                </c:pt>
                <c:pt idx="4">
                  <c:v>8.23333279022399</c:v>
                </c:pt>
                <c:pt idx="5">
                  <c:v>8.23553072910728</c:v>
                </c:pt>
                <c:pt idx="6">
                  <c:v>8.236232285582556</c:v>
                </c:pt>
                <c:pt idx="7">
                  <c:v>8.250615444594741</c:v>
                </c:pt>
                <c:pt idx="8">
                  <c:v>8.259392401007073</c:v>
                </c:pt>
                <c:pt idx="9">
                  <c:v>8.275848961437749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 dimer'!$B$5:$B$14</c:f>
              <c:numCache>
                <c:ptCount val="10"/>
                <c:pt idx="0">
                  <c:v>0.0366</c:v>
                </c:pt>
                <c:pt idx="1">
                  <c:v>0.018932772002633734</c:v>
                </c:pt>
                <c:pt idx="2">
                  <c:v>0.012117236975997127</c:v>
                </c:pt>
                <c:pt idx="3">
                  <c:v>0.007640000798100521</c:v>
                </c:pt>
                <c:pt idx="4">
                  <c:v>0.0059625890380893476</c:v>
                </c:pt>
                <c:pt idx="5">
                  <c:v>0.005482806919531516</c:v>
                </c:pt>
                <c:pt idx="6">
                  <c:v>0.005339675572138311</c:v>
                </c:pt>
                <c:pt idx="7">
                  <c:v>0.003189784313334265</c:v>
                </c:pt>
                <c:pt idx="8">
                  <c:v>0.0023697001137293243</c:v>
                </c:pt>
                <c:pt idx="9">
                  <c:v>0.0013721622538358708</c:v>
                </c:pt>
              </c:numCache>
            </c:numRef>
          </c:xVal>
          <c:yVal>
            <c:numRef>
              <c:f>'Fit dimer'!$J$5:$J$14</c:f>
              <c:numCache>
                <c:ptCount val="10"/>
                <c:pt idx="0">
                  <c:v>7.676018004381176</c:v>
                </c:pt>
                <c:pt idx="1">
                  <c:v>7.493340736390692</c:v>
                </c:pt>
                <c:pt idx="2">
                  <c:v>7.342945100537191</c:v>
                </c:pt>
                <c:pt idx="3">
                  <c:v>7.163874820588594</c:v>
                </c:pt>
                <c:pt idx="4">
                  <c:v>7.057995940634955</c:v>
                </c:pt>
                <c:pt idx="5">
                  <c:v>7.0207323633108185</c:v>
                </c:pt>
                <c:pt idx="6">
                  <c:v>7.00883826372399</c:v>
                </c:pt>
                <c:pt idx="7">
                  <c:v>6.764988008336815</c:v>
                </c:pt>
                <c:pt idx="8">
                  <c:v>6.616184601459647</c:v>
                </c:pt>
                <c:pt idx="9">
                  <c:v>6.337182161146298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 dimer'!$B$5:$B$14</c:f>
              <c:numCache>
                <c:ptCount val="10"/>
                <c:pt idx="0">
                  <c:v>0.0366</c:v>
                </c:pt>
                <c:pt idx="1">
                  <c:v>0.018932772002633734</c:v>
                </c:pt>
                <c:pt idx="2">
                  <c:v>0.012117236975997127</c:v>
                </c:pt>
                <c:pt idx="3">
                  <c:v>0.007640000798100521</c:v>
                </c:pt>
                <c:pt idx="4">
                  <c:v>0.0059625890380893476</c:v>
                </c:pt>
                <c:pt idx="5">
                  <c:v>0.005482806919531516</c:v>
                </c:pt>
                <c:pt idx="6">
                  <c:v>0.005339675572138311</c:v>
                </c:pt>
                <c:pt idx="7">
                  <c:v>0.003189784313334265</c:v>
                </c:pt>
                <c:pt idx="8">
                  <c:v>0.0023697001137293243</c:v>
                </c:pt>
                <c:pt idx="9">
                  <c:v>0.0013721622538358708</c:v>
                </c:pt>
              </c:numCache>
            </c:numRef>
          </c:xVal>
          <c:yVal>
            <c:numRef>
              <c:f>'Fit dimer'!$M$5:$M$14</c:f>
              <c:numCache>
                <c:ptCount val="10"/>
                <c:pt idx="0">
                  <c:v>5.963911565609417</c:v>
                </c:pt>
                <c:pt idx="1">
                  <c:v>5.913301597312174</c:v>
                </c:pt>
                <c:pt idx="2">
                  <c:v>5.871635119340838</c:v>
                </c:pt>
                <c:pt idx="3">
                  <c:v>5.822024451900546</c:v>
                </c:pt>
                <c:pt idx="4">
                  <c:v>5.792691153801954</c:v>
                </c:pt>
                <c:pt idx="5">
                  <c:v>5.782367436528524</c:v>
                </c:pt>
                <c:pt idx="6">
                  <c:v>5.779072226294458</c:v>
                </c:pt>
                <c:pt idx="7">
                  <c:v>5.711514539286229</c:v>
                </c:pt>
                <c:pt idx="8">
                  <c:v>5.670289181651871</c:v>
                </c:pt>
                <c:pt idx="9">
                  <c:v>5.5929927297482465</c:v>
                </c:pt>
              </c:numCache>
            </c:numRef>
          </c:yVal>
          <c:smooth val="0"/>
        </c:ser>
        <c:axId val="45520280"/>
        <c:axId val="44519129"/>
      </c:scatterChart>
      <c:valAx>
        <c:axId val="4552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Concentration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4519129"/>
        <c:crosses val="autoZero"/>
        <c:crossBetween val="midCat"/>
        <c:dispUnits/>
      </c:valAx>
      <c:valAx>
        <c:axId val="44519129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Chemical shift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55202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5475"/>
          <c:y val="0.3715"/>
        </c:manualLayout>
      </c:layout>
      <c:overlay val="0"/>
      <c:txPr>
        <a:bodyPr vert="horz" rot="0"/>
        <a:lstStyle/>
        <a:p>
          <a:pPr>
            <a:defRPr lang="en-US" cap="none" sz="1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tx>
            <c:v>Monomer</c:v>
          </c:tx>
          <c:spPr>
            <a:ln w="254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'p(2•2)'!$B$6:$B$15</c:f>
              <c:numCache>
                <c:ptCount val="10"/>
                <c:pt idx="0">
                  <c:v>0.0366</c:v>
                </c:pt>
                <c:pt idx="1">
                  <c:v>0.018932772002633734</c:v>
                </c:pt>
                <c:pt idx="2">
                  <c:v>0.012117236975997127</c:v>
                </c:pt>
                <c:pt idx="3">
                  <c:v>0.007640000798100521</c:v>
                </c:pt>
                <c:pt idx="4">
                  <c:v>0.0059625890380893476</c:v>
                </c:pt>
                <c:pt idx="5">
                  <c:v>0.005482806919531516</c:v>
                </c:pt>
                <c:pt idx="6">
                  <c:v>0.005339675572138311</c:v>
                </c:pt>
                <c:pt idx="7">
                  <c:v>0.003189784313334265</c:v>
                </c:pt>
                <c:pt idx="8">
                  <c:v>0.0023697001137293243</c:v>
                </c:pt>
                <c:pt idx="9">
                  <c:v>0.0013721622538358708</c:v>
                </c:pt>
              </c:numCache>
            </c:numRef>
          </c:xVal>
          <c:yVal>
            <c:numRef>
              <c:f>'p(2•2)'!$E$6:$E$15</c:f>
              <c:numCache>
                <c:ptCount val="10"/>
              </c:numCache>
            </c:numRef>
          </c:yVal>
          <c:smooth val="1"/>
        </c:ser>
        <c:ser>
          <c:idx val="3"/>
          <c:order val="1"/>
          <c:tx>
            <c:v>Dimer</c:v>
          </c:tx>
          <c:spPr>
            <a:ln w="254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'p(2•2)'!$B$6:$B$15</c:f>
              <c:numCache>
                <c:ptCount val="10"/>
                <c:pt idx="0">
                  <c:v>0.0366</c:v>
                </c:pt>
                <c:pt idx="1">
                  <c:v>0.018932772002633734</c:v>
                </c:pt>
                <c:pt idx="2">
                  <c:v>0.012117236975997127</c:v>
                </c:pt>
                <c:pt idx="3">
                  <c:v>0.007640000798100521</c:v>
                </c:pt>
                <c:pt idx="4">
                  <c:v>0.0059625890380893476</c:v>
                </c:pt>
                <c:pt idx="5">
                  <c:v>0.005482806919531516</c:v>
                </c:pt>
                <c:pt idx="6">
                  <c:v>0.005339675572138311</c:v>
                </c:pt>
                <c:pt idx="7">
                  <c:v>0.003189784313334265</c:v>
                </c:pt>
                <c:pt idx="8">
                  <c:v>0.0023697001137293243</c:v>
                </c:pt>
                <c:pt idx="9">
                  <c:v>0.0013721622538358708</c:v>
                </c:pt>
              </c:numCache>
            </c:numRef>
          </c:xVal>
          <c:yVal>
            <c:numRef>
              <c:f>'p(2•2)'!$F$6:$F$15</c:f>
              <c:numCache>
                <c:ptCount val="10"/>
                <c:pt idx="0">
                  <c:v>0.8186362500650595</c:v>
                </c:pt>
                <c:pt idx="1">
                  <c:v>0.7574431892860232</c:v>
                </c:pt>
                <c:pt idx="2">
                  <c:v>0.7070637995189046</c:v>
                </c:pt>
                <c:pt idx="3">
                  <c:v>0.6470790042285327</c:v>
                </c:pt>
                <c:pt idx="4">
                  <c:v>0.6116117958150772</c:v>
                </c:pt>
                <c:pt idx="5">
                  <c:v>0.5991292774529184</c:v>
                </c:pt>
                <c:pt idx="6">
                  <c:v>0.595145003071463</c:v>
                </c:pt>
                <c:pt idx="7">
                  <c:v>0.5134602720535446</c:v>
                </c:pt>
                <c:pt idx="8">
                  <c:v>0.4636142456632416</c:v>
                </c:pt>
                <c:pt idx="9">
                  <c:v>0.37015426853853733</c:v>
                </c:pt>
              </c:numCache>
            </c:numRef>
          </c:yVal>
          <c:smooth val="1"/>
        </c:ser>
        <c:axId val="54562386"/>
        <c:axId val="23048259"/>
      </c:scatterChart>
      <c:valAx>
        <c:axId val="54562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48259"/>
        <c:crosses val="autoZero"/>
        <c:crossBetween val="midCat"/>
        <c:dispUnits/>
      </c:valAx>
      <c:valAx>
        <c:axId val="23048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p(2•2)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623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14"/>
  <sheetViews>
    <sheetView workbookViewId="0" topLeftCell="A1">
      <selection activeCell="E5" sqref="E5:E14"/>
    </sheetView>
  </sheetViews>
  <sheetFormatPr defaultColWidth="11.421875" defaultRowHeight="12.75"/>
  <cols>
    <col min="1" max="16384" width="8.8515625" style="0" customWidth="1"/>
  </cols>
  <sheetData>
    <row r="3" spans="2:5" s="4" customFormat="1" ht="12">
      <c r="B3" s="3" t="s">
        <v>3</v>
      </c>
      <c r="C3" s="3" t="s">
        <v>0</v>
      </c>
      <c r="D3" s="3" t="s">
        <v>1</v>
      </c>
      <c r="E3" s="3" t="s">
        <v>2</v>
      </c>
    </row>
    <row r="4" spans="2:5" ht="12">
      <c r="B4" s="1"/>
      <c r="C4" s="1"/>
      <c r="D4" s="1"/>
      <c r="E4" s="1"/>
    </row>
    <row r="5" spans="2:5" ht="12">
      <c r="B5" s="5">
        <v>0.0366</v>
      </c>
      <c r="C5" s="2">
        <v>8.1936</v>
      </c>
      <c r="D5" s="2">
        <v>7.6728</v>
      </c>
      <c r="E5" s="2">
        <v>5.9796</v>
      </c>
    </row>
    <row r="6" spans="2:5" ht="12">
      <c r="B6" s="5">
        <v>0.018932772002633734</v>
      </c>
      <c r="C6" s="2">
        <v>8.2067</v>
      </c>
      <c r="D6" s="2">
        <v>7.5091</v>
      </c>
      <c r="E6" s="2">
        <v>5.9187</v>
      </c>
    </row>
    <row r="7" spans="2:5" ht="12">
      <c r="B7" s="5">
        <v>0.012117236975997127</v>
      </c>
      <c r="C7" s="2">
        <v>8.2174</v>
      </c>
      <c r="D7" s="2">
        <v>7.3184</v>
      </c>
      <c r="E7" s="2">
        <v>5.8692</v>
      </c>
    </row>
    <row r="8" spans="2:5" ht="12">
      <c r="B8" s="5">
        <v>0.007640000798100521</v>
      </c>
      <c r="C8" s="2">
        <v>8.2281</v>
      </c>
      <c r="D8" s="2">
        <v>7.1791</v>
      </c>
      <c r="E8" s="2">
        <v>5.8196</v>
      </c>
    </row>
    <row r="9" spans="2:5" ht="12">
      <c r="B9" s="5">
        <v>0.0059625890380893476</v>
      </c>
      <c r="C9" s="2">
        <v>8.2343</v>
      </c>
      <c r="D9" s="2">
        <v>7.0367</v>
      </c>
      <c r="E9" s="2">
        <v>5.7794</v>
      </c>
    </row>
    <row r="10" spans="2:5" ht="12">
      <c r="B10" s="5">
        <v>0.005482806919531516</v>
      </c>
      <c r="C10" s="2">
        <v>8.2375</v>
      </c>
      <c r="D10" s="2">
        <v>7.0185</v>
      </c>
      <c r="E10" s="2">
        <v>5.7719</v>
      </c>
    </row>
    <row r="11" spans="2:5" ht="12">
      <c r="B11" s="5">
        <v>0.005339675572138311</v>
      </c>
      <c r="C11" s="2">
        <v>8.2369</v>
      </c>
      <c r="D11" s="2">
        <v>7.0141</v>
      </c>
      <c r="E11" s="2">
        <v>5.7713</v>
      </c>
    </row>
    <row r="12" spans="2:5" ht="12">
      <c r="B12" s="5">
        <v>0.003189784313334265</v>
      </c>
      <c r="C12" s="2">
        <v>8.2544</v>
      </c>
      <c r="D12" s="2">
        <v>6.8008</v>
      </c>
      <c r="E12" s="2">
        <v>5.7104</v>
      </c>
    </row>
    <row r="13" spans="2:5" ht="12">
      <c r="B13" s="5">
        <v>0.0023697001137293243</v>
      </c>
      <c r="C13" s="2">
        <v>8.2582</v>
      </c>
      <c r="D13" s="2">
        <v>6.6026</v>
      </c>
      <c r="E13" s="2">
        <v>5.669</v>
      </c>
    </row>
    <row r="14" spans="2:5" ht="12">
      <c r="B14" s="5">
        <v>0.0013721622538358708</v>
      </c>
      <c r="C14" s="2">
        <v>8.272</v>
      </c>
      <c r="D14" s="2">
        <v>6.33</v>
      </c>
      <c r="E14" s="2">
        <v>5.6107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5"/>
  <sheetViews>
    <sheetView workbookViewId="0" topLeftCell="A1">
      <selection activeCell="D6" sqref="D6"/>
    </sheetView>
  </sheetViews>
  <sheetFormatPr defaultColWidth="11.421875" defaultRowHeight="12.75"/>
  <sheetData>
    <row r="4" spans="2:6" ht="12">
      <c r="B4" s="4" t="s">
        <v>3</v>
      </c>
      <c r="C4" s="4" t="s">
        <v>4</v>
      </c>
      <c r="D4" s="4" t="s">
        <v>78</v>
      </c>
      <c r="E4" s="4" t="s">
        <v>79</v>
      </c>
      <c r="F4" s="4" t="s">
        <v>80</v>
      </c>
    </row>
    <row r="6" spans="2:6" ht="12">
      <c r="B6">
        <v>0.0366</v>
      </c>
      <c r="C6">
        <v>0.006637913247618824</v>
      </c>
      <c r="D6">
        <v>0.014981043376190589</v>
      </c>
      <c r="F6">
        <f aca="true" t="shared" si="0" ref="F6:F15">2*($D$6:$D$15)/$B$6:$B$15</f>
        <v>0.8186362500650595</v>
      </c>
    </row>
    <row r="7" spans="2:6" ht="12">
      <c r="B7">
        <v>0.018932772002633734</v>
      </c>
      <c r="C7">
        <v>0.0045922727949337105</v>
      </c>
      <c r="D7">
        <v>0.007170249603850012</v>
      </c>
      <c r="F7">
        <f t="shared" si="0"/>
        <v>0.7574431892860232</v>
      </c>
    </row>
    <row r="8" spans="2:6" ht="12">
      <c r="B8">
        <v>0.012117236975997127</v>
      </c>
      <c r="C8">
        <v>0.003549577360077636</v>
      </c>
      <c r="D8">
        <v>0.004283829807959745</v>
      </c>
      <c r="F8">
        <f t="shared" si="0"/>
        <v>0.7070637995189046</v>
      </c>
    </row>
    <row r="9" spans="2:6" ht="12">
      <c r="B9">
        <v>0.007640000798100521</v>
      </c>
      <c r="C9">
        <v>0.0026963166893604405</v>
      </c>
      <c r="D9">
        <v>0.00247184205437004</v>
      </c>
      <c r="F9">
        <f t="shared" si="0"/>
        <v>0.6470790042285327</v>
      </c>
    </row>
    <row r="10" spans="2:6" ht="12">
      <c r="B10">
        <v>0.0059625890380893476</v>
      </c>
      <c r="C10">
        <v>0.0023157992487962283</v>
      </c>
      <c r="D10">
        <v>0.0018233948946465596</v>
      </c>
      <c r="F10">
        <f t="shared" si="0"/>
        <v>0.6116117958150772</v>
      </c>
    </row>
    <row r="11" spans="2:6" ht="12">
      <c r="B11">
        <v>0.005482806919531516</v>
      </c>
      <c r="C11">
        <v>0.002197896771418737</v>
      </c>
      <c r="D11">
        <v>0.0016424550740563894</v>
      </c>
      <c r="F11">
        <f t="shared" si="0"/>
        <v>0.5991292774529184</v>
      </c>
    </row>
    <row r="12" spans="2:6" ht="12">
      <c r="B12">
        <v>0.005339675572138311</v>
      </c>
      <c r="C12">
        <v>0.00216179433735744</v>
      </c>
      <c r="D12">
        <v>0.0015889406173904355</v>
      </c>
      <c r="F12">
        <f t="shared" si="0"/>
        <v>0.595145003071463</v>
      </c>
    </row>
    <row r="13" spans="2:6" ht="12">
      <c r="B13">
        <v>0.003189784313334265</v>
      </c>
      <c r="C13">
        <v>0.0015519567920175242</v>
      </c>
      <c r="D13">
        <v>0.0008189137606583704</v>
      </c>
      <c r="F13">
        <f t="shared" si="0"/>
        <v>0.5134602720535446</v>
      </c>
    </row>
    <row r="14" spans="2:6" ht="12">
      <c r="B14">
        <v>0.0023697001137293243</v>
      </c>
      <c r="C14">
        <v>0.0012710733830546058</v>
      </c>
      <c r="D14">
        <v>0.0005493133653373593</v>
      </c>
      <c r="F14">
        <f t="shared" si="0"/>
        <v>0.4636142456632416</v>
      </c>
    </row>
    <row r="15" spans="2:6" ht="12">
      <c r="B15">
        <v>0.0013721622538358708</v>
      </c>
      <c r="C15">
        <v>0.0008642505384510633</v>
      </c>
      <c r="D15">
        <v>0.0002539558576924038</v>
      </c>
      <c r="F15">
        <f t="shared" si="0"/>
        <v>0.37015426853853733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N42"/>
  <sheetViews>
    <sheetView workbookViewId="0" topLeftCell="A1">
      <selection activeCell="B3" sqref="B3:E14"/>
    </sheetView>
  </sheetViews>
  <sheetFormatPr defaultColWidth="9.140625" defaultRowHeight="12.75"/>
  <cols>
    <col min="1" max="16384" width="9.140625" style="1" customWidth="1"/>
  </cols>
  <sheetData>
    <row r="3" spans="2:14" s="3" customFormat="1" ht="12">
      <c r="B3" s="3" t="s">
        <v>3</v>
      </c>
      <c r="C3" s="3" t="s">
        <v>4</v>
      </c>
      <c r="D3" s="3" t="s">
        <v>5</v>
      </c>
      <c r="E3" s="3" t="s">
        <v>6</v>
      </c>
      <c r="F3" s="3" t="s">
        <v>0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11</v>
      </c>
      <c r="M3" s="3" t="s">
        <v>12</v>
      </c>
      <c r="N3" s="3" t="s">
        <v>8</v>
      </c>
    </row>
    <row r="4" ht="12">
      <c r="B4" s="6"/>
    </row>
    <row r="5" spans="2:14" ht="12">
      <c r="B5" s="5">
        <v>0.0366</v>
      </c>
      <c r="C5" s="5">
        <f aca="true" t="shared" si="0" ref="C5:C14">(-1+(SQRT(1+(8*$D$18*B5))))/(4*$D$18)</f>
        <v>0.006637913247618824</v>
      </c>
      <c r="D5" s="5">
        <f>(B5-C5)/2</f>
        <v>0.014981043376190589</v>
      </c>
      <c r="E5" s="7">
        <f>C5/B5</f>
        <v>0.18136374993494056</v>
      </c>
      <c r="F5" s="2">
        <v>8.1936</v>
      </c>
      <c r="G5" s="2">
        <f aca="true" t="shared" si="1" ref="G5:G14">(E5*$C$22)+((1-E5)*$C$23)</f>
        <v>8.196879641541463</v>
      </c>
      <c r="H5" s="5">
        <f>(F5-G5)^2</f>
        <v>1.0756048640487522E-05</v>
      </c>
      <c r="I5" s="2">
        <v>7.6728</v>
      </c>
      <c r="J5" s="2">
        <f aca="true" t="shared" si="2" ref="J5:J14">(E5*$D$22)+((1-E5)*$D$23)</f>
        <v>7.676018004381176</v>
      </c>
      <c r="K5" s="5">
        <f>(I5-J5)^2</f>
        <v>1.0355552197272422E-05</v>
      </c>
      <c r="L5" s="2">
        <v>5.9796</v>
      </c>
      <c r="M5" s="2">
        <f aca="true" t="shared" si="3" ref="M5:M14">(E5*$E$22)+((1-E5)*$E$23)</f>
        <v>5.963911565609417</v>
      </c>
      <c r="N5" s="5">
        <f>(L5-M5)^2</f>
        <v>0.00024612697362762687</v>
      </c>
    </row>
    <row r="6" spans="2:14" ht="12">
      <c r="B6" s="5">
        <v>0.018932772002633734</v>
      </c>
      <c r="C6" s="5">
        <f t="shared" si="0"/>
        <v>0.0045922727949337105</v>
      </c>
      <c r="D6" s="5">
        <f aca="true" t="shared" si="4" ref="D6:D14">(B6-C6)/2</f>
        <v>0.007170249603850012</v>
      </c>
      <c r="E6" s="7">
        <f aca="true" t="shared" si="5" ref="E6:E14">C6/B6</f>
        <v>0.24255681071397683</v>
      </c>
      <c r="F6" s="2">
        <v>8.2067</v>
      </c>
      <c r="G6" s="2">
        <f t="shared" si="1"/>
        <v>8.207654599268068</v>
      </c>
      <c r="H6" s="5">
        <f aca="true" t="shared" si="6" ref="H6:H14">(F6-G6)^2</f>
        <v>9.112597625963035E-07</v>
      </c>
      <c r="I6" s="2">
        <v>7.5091</v>
      </c>
      <c r="J6" s="2">
        <f t="shared" si="2"/>
        <v>7.493340736390692</v>
      </c>
      <c r="K6" s="5">
        <f aca="true" t="shared" si="7" ref="K6:K14">(I6-J6)^2</f>
        <v>0.0002483543895076529</v>
      </c>
      <c r="L6" s="2">
        <v>5.9187</v>
      </c>
      <c r="M6" s="2">
        <f t="shared" si="3"/>
        <v>5.913301597312174</v>
      </c>
      <c r="N6" s="5">
        <f aca="true" t="shared" si="8" ref="N6:N14">(L6-M6)^2</f>
        <v>2.9142751579934034E-05</v>
      </c>
    </row>
    <row r="7" spans="2:14" ht="12">
      <c r="B7" s="5">
        <v>0.012117236975997127</v>
      </c>
      <c r="C7" s="5">
        <f t="shared" si="0"/>
        <v>0.003549577360077636</v>
      </c>
      <c r="D7" s="5">
        <f t="shared" si="4"/>
        <v>0.004283829807959745</v>
      </c>
      <c r="E7" s="7">
        <f t="shared" si="5"/>
        <v>0.29293620048109537</v>
      </c>
      <c r="F7" s="2">
        <v>8.2174</v>
      </c>
      <c r="G7" s="2">
        <f t="shared" si="1"/>
        <v>8.21652547103232</v>
      </c>
      <c r="H7" s="5">
        <f t="shared" si="6"/>
        <v>7.648009153113096E-07</v>
      </c>
      <c r="I7" s="2">
        <v>7.3184</v>
      </c>
      <c r="J7" s="2">
        <f t="shared" si="2"/>
        <v>7.342945100537191</v>
      </c>
      <c r="K7" s="5">
        <f t="shared" si="7"/>
        <v>0.0006024619603808494</v>
      </c>
      <c r="L7" s="2">
        <v>5.8692</v>
      </c>
      <c r="M7" s="2">
        <f t="shared" si="3"/>
        <v>5.871635119340838</v>
      </c>
      <c r="N7" s="5">
        <f t="shared" si="8"/>
        <v>5.929806204122534E-06</v>
      </c>
    </row>
    <row r="8" spans="2:14" ht="12">
      <c r="B8" s="5">
        <v>0.007640000798100521</v>
      </c>
      <c r="C8" s="5">
        <f t="shared" si="0"/>
        <v>0.0026963166893604405</v>
      </c>
      <c r="D8" s="5">
        <f t="shared" si="4"/>
        <v>0.00247184205437004</v>
      </c>
      <c r="E8" s="7">
        <f t="shared" si="5"/>
        <v>0.3529209957714673</v>
      </c>
      <c r="F8" s="2">
        <v>8.2281</v>
      </c>
      <c r="G8" s="2">
        <f t="shared" si="1"/>
        <v>8.227087675721291</v>
      </c>
      <c r="H8" s="5">
        <f t="shared" si="6"/>
        <v>1.0248004452619176E-06</v>
      </c>
      <c r="I8" s="2">
        <v>7.1791</v>
      </c>
      <c r="J8" s="2">
        <f t="shared" si="2"/>
        <v>7.163874820588594</v>
      </c>
      <c r="K8" s="5">
        <f t="shared" si="7"/>
        <v>0.00023180608810949432</v>
      </c>
      <c r="L8" s="2">
        <v>5.8196</v>
      </c>
      <c r="M8" s="2">
        <f t="shared" si="3"/>
        <v>5.822024451900546</v>
      </c>
      <c r="N8" s="5">
        <f t="shared" si="8"/>
        <v>5.877967018060404E-06</v>
      </c>
    </row>
    <row r="9" spans="2:14" ht="12">
      <c r="B9" s="5">
        <v>0.0059625890380893476</v>
      </c>
      <c r="C9" s="5">
        <f t="shared" si="0"/>
        <v>0.0023157992487962283</v>
      </c>
      <c r="D9" s="5">
        <f t="shared" si="4"/>
        <v>0.0018233948946465596</v>
      </c>
      <c r="E9" s="7">
        <f t="shared" si="5"/>
        <v>0.38838820418492287</v>
      </c>
      <c r="F9" s="2">
        <v>8.2343</v>
      </c>
      <c r="G9" s="2">
        <f t="shared" si="1"/>
        <v>8.23333279022399</v>
      </c>
      <c r="H9" s="5">
        <f t="shared" si="6"/>
        <v>9.354947508077092E-07</v>
      </c>
      <c r="I9" s="2">
        <v>7.0367</v>
      </c>
      <c r="J9" s="2">
        <f t="shared" si="2"/>
        <v>7.057995940634955</v>
      </c>
      <c r="K9" s="5">
        <f t="shared" si="7"/>
        <v>0.0004535170875275319</v>
      </c>
      <c r="L9" s="2">
        <v>5.7794</v>
      </c>
      <c r="M9" s="2">
        <f t="shared" si="3"/>
        <v>5.792691153801954</v>
      </c>
      <c r="N9" s="5">
        <f t="shared" si="8"/>
        <v>0.00017665476938719636</v>
      </c>
    </row>
    <row r="10" spans="2:14" ht="12">
      <c r="B10" s="5">
        <v>0.005482806919531516</v>
      </c>
      <c r="C10" s="5">
        <f t="shared" si="0"/>
        <v>0.002197896771418737</v>
      </c>
      <c r="D10" s="5">
        <f t="shared" si="4"/>
        <v>0.0016424550740563894</v>
      </c>
      <c r="E10" s="7">
        <f t="shared" si="5"/>
        <v>0.4008707225470815</v>
      </c>
      <c r="F10" s="2">
        <v>8.2375</v>
      </c>
      <c r="G10" s="2">
        <f t="shared" si="1"/>
        <v>8.23553072910728</v>
      </c>
      <c r="H10" s="5">
        <f t="shared" si="6"/>
        <v>3.878027848916538E-06</v>
      </c>
      <c r="I10" s="2">
        <v>7.0185</v>
      </c>
      <c r="J10" s="2">
        <f t="shared" si="2"/>
        <v>7.0207323633108185</v>
      </c>
      <c r="K10" s="5">
        <f t="shared" si="7"/>
        <v>4.983445951486786E-06</v>
      </c>
      <c r="L10" s="2">
        <v>5.7719</v>
      </c>
      <c r="M10" s="2">
        <f t="shared" si="3"/>
        <v>5.782367436528524</v>
      </c>
      <c r="N10" s="5">
        <f t="shared" si="8"/>
        <v>0.00010956722747869249</v>
      </c>
    </row>
    <row r="11" spans="2:14" ht="12">
      <c r="B11" s="5">
        <v>0.005339675572138311</v>
      </c>
      <c r="C11" s="5">
        <f t="shared" si="0"/>
        <v>0.00216179433735744</v>
      </c>
      <c r="D11" s="5">
        <f t="shared" si="4"/>
        <v>0.0015889406173904355</v>
      </c>
      <c r="E11" s="7">
        <f t="shared" si="5"/>
        <v>0.404854996928537</v>
      </c>
      <c r="F11" s="2">
        <v>8.2369</v>
      </c>
      <c r="G11" s="2">
        <f t="shared" si="1"/>
        <v>8.236232285582556</v>
      </c>
      <c r="H11" s="5">
        <f t="shared" si="6"/>
        <v>4.458425432629639E-07</v>
      </c>
      <c r="I11" s="2">
        <v>7.0141</v>
      </c>
      <c r="J11" s="2">
        <f t="shared" si="2"/>
        <v>7.00883826372399</v>
      </c>
      <c r="K11" s="5">
        <f t="shared" si="7"/>
        <v>2.7685868638278514E-05</v>
      </c>
      <c r="L11" s="2">
        <v>5.7713</v>
      </c>
      <c r="M11" s="2">
        <f t="shared" si="3"/>
        <v>5.779072226294458</v>
      </c>
      <c r="N11" s="5">
        <f t="shared" si="8"/>
        <v>6.0407501572263574E-05</v>
      </c>
    </row>
    <row r="12" spans="2:14" ht="12">
      <c r="B12" s="5">
        <v>0.003189784313334265</v>
      </c>
      <c r="C12" s="5">
        <f t="shared" si="0"/>
        <v>0.0015519567920175242</v>
      </c>
      <c r="D12" s="5">
        <f t="shared" si="4"/>
        <v>0.0008189137606583704</v>
      </c>
      <c r="E12" s="7">
        <f t="shared" si="5"/>
        <v>0.4865397279464554</v>
      </c>
      <c r="F12" s="2">
        <v>8.2544</v>
      </c>
      <c r="G12" s="2">
        <f t="shared" si="1"/>
        <v>8.250615444594741</v>
      </c>
      <c r="H12" s="5">
        <f t="shared" si="6"/>
        <v>1.4322859615476073E-05</v>
      </c>
      <c r="I12" s="2">
        <v>6.8008</v>
      </c>
      <c r="J12" s="2">
        <f t="shared" si="2"/>
        <v>6.764988008336815</v>
      </c>
      <c r="K12" s="5">
        <f t="shared" si="7"/>
        <v>0.0012824987468840435</v>
      </c>
      <c r="L12" s="2">
        <v>5.7104</v>
      </c>
      <c r="M12" s="2">
        <f t="shared" si="3"/>
        <v>5.711514539286229</v>
      </c>
      <c r="N12" s="5">
        <f t="shared" si="8"/>
        <v>1.2421978205484908E-06</v>
      </c>
    </row>
    <row r="13" spans="2:14" ht="12">
      <c r="B13" s="5">
        <v>0.0023697001137293243</v>
      </c>
      <c r="C13" s="5">
        <f t="shared" si="0"/>
        <v>0.0012710733830546058</v>
      </c>
      <c r="D13" s="5">
        <f t="shared" si="4"/>
        <v>0.0005493133653373593</v>
      </c>
      <c r="E13" s="7">
        <f t="shared" si="5"/>
        <v>0.5363857543367584</v>
      </c>
      <c r="F13" s="2">
        <v>8.2582</v>
      </c>
      <c r="G13" s="2">
        <f t="shared" si="1"/>
        <v>8.259392401007073</v>
      </c>
      <c r="H13" s="5">
        <f t="shared" si="6"/>
        <v>1.421820161667557E-06</v>
      </c>
      <c r="I13" s="2">
        <v>6.6026</v>
      </c>
      <c r="J13" s="2">
        <f t="shared" si="2"/>
        <v>6.616184601459647</v>
      </c>
      <c r="K13" s="5">
        <f t="shared" si="7"/>
        <v>0.0001845413968174499</v>
      </c>
      <c r="L13" s="2">
        <v>5.669</v>
      </c>
      <c r="M13" s="2">
        <f t="shared" si="3"/>
        <v>5.670289181651871</v>
      </c>
      <c r="N13" s="5">
        <f t="shared" si="8"/>
        <v>1.6619893315213463E-06</v>
      </c>
    </row>
    <row r="14" spans="2:14" ht="12">
      <c r="B14" s="5">
        <v>0.0013721622538358708</v>
      </c>
      <c r="C14" s="5">
        <f t="shared" si="0"/>
        <v>0.0008642505384510633</v>
      </c>
      <c r="D14" s="5">
        <f t="shared" si="4"/>
        <v>0.0002539558576924038</v>
      </c>
      <c r="E14" s="7">
        <f t="shared" si="5"/>
        <v>0.6298457314614626</v>
      </c>
      <c r="F14" s="2">
        <v>8.272</v>
      </c>
      <c r="G14" s="2">
        <f t="shared" si="1"/>
        <v>8.275848961437749</v>
      </c>
      <c r="H14" s="5">
        <f t="shared" si="6"/>
        <v>1.4814504149275763E-05</v>
      </c>
      <c r="I14" s="2">
        <v>6.33</v>
      </c>
      <c r="J14" s="2">
        <f t="shared" si="2"/>
        <v>6.337182161146298</v>
      </c>
      <c r="K14" s="5">
        <f t="shared" si="7"/>
        <v>5.15834387313973E-05</v>
      </c>
      <c r="L14" s="2">
        <v>5.6107</v>
      </c>
      <c r="M14" s="2">
        <f t="shared" si="3"/>
        <v>5.5929927297482465</v>
      </c>
      <c r="N14" s="5">
        <f t="shared" si="8"/>
        <v>0.00031354741976862086</v>
      </c>
    </row>
    <row r="15" spans="7:14" ht="12">
      <c r="G15" s="1" t="s">
        <v>13</v>
      </c>
      <c r="H15" s="5">
        <f>SUM(H5:H14)</f>
        <v>4.927545883306366E-05</v>
      </c>
      <c r="J15" s="1" t="s">
        <v>14</v>
      </c>
      <c r="K15" s="5">
        <f>SUM(K5:K14)</f>
        <v>0.0030977879747454565</v>
      </c>
      <c r="M15" s="1" t="s">
        <v>15</v>
      </c>
      <c r="N15" s="5">
        <f>SUM(N5:N14)</f>
        <v>0.0009501586037885869</v>
      </c>
    </row>
    <row r="18" spans="3:8" ht="12">
      <c r="C18" s="1" t="s">
        <v>16</v>
      </c>
      <c r="D18" s="1">
        <v>340</v>
      </c>
      <c r="F18" s="33" t="s">
        <v>17</v>
      </c>
      <c r="H18" s="5">
        <f>H15+K15+N15</f>
        <v>0.004097222037367107</v>
      </c>
    </row>
    <row r="20" ht="12">
      <c r="B20" s="3" t="s">
        <v>18</v>
      </c>
    </row>
    <row r="21" spans="3:5" ht="12">
      <c r="C21" s="1" t="s">
        <v>0</v>
      </c>
      <c r="D21" s="1" t="s">
        <v>9</v>
      </c>
      <c r="E21" s="1" t="s">
        <v>11</v>
      </c>
    </row>
    <row r="22" spans="2:5" ht="12">
      <c r="B22" s="1" t="s">
        <v>19</v>
      </c>
      <c r="C22" s="2">
        <v>8.341026230641969</v>
      </c>
      <c r="D22" s="2">
        <v>5.232174997739278</v>
      </c>
      <c r="E22" s="2">
        <v>5.28685514556252</v>
      </c>
    </row>
    <row r="23" spans="2:5" ht="12">
      <c r="B23" s="1" t="s">
        <v>20</v>
      </c>
      <c r="C23" s="2">
        <v>8.164944864725115</v>
      </c>
      <c r="D23" s="2">
        <v>8.217436164035883</v>
      </c>
      <c r="E23" s="2">
        <v>6.113909188176793</v>
      </c>
    </row>
    <row r="27" ht="12">
      <c r="B27" s="3" t="s">
        <v>52</v>
      </c>
    </row>
    <row r="28" spans="2:5" ht="12">
      <c r="B28" s="26" t="s">
        <v>53</v>
      </c>
      <c r="C28" s="3" t="s">
        <v>16</v>
      </c>
      <c r="D28" s="3"/>
      <c r="E28" s="26"/>
    </row>
    <row r="29" spans="2:5" ht="12">
      <c r="B29" s="1" t="s">
        <v>54</v>
      </c>
      <c r="C29" s="27">
        <v>340</v>
      </c>
      <c r="D29" s="27"/>
      <c r="E29" s="27"/>
    </row>
    <row r="30" spans="2:4" ht="12">
      <c r="B30" s="1" t="s">
        <v>55</v>
      </c>
      <c r="C30" s="27">
        <v>350</v>
      </c>
      <c r="D30" s="27"/>
    </row>
    <row r="31" spans="2:4" ht="12">
      <c r="B31" s="1" t="s">
        <v>56</v>
      </c>
      <c r="C31" s="27">
        <v>340</v>
      </c>
      <c r="D31" s="27"/>
    </row>
    <row r="32" spans="2:4" ht="12">
      <c r="B32" s="1" t="s">
        <v>57</v>
      </c>
      <c r="C32" s="28">
        <v>320</v>
      </c>
      <c r="D32" s="28"/>
    </row>
    <row r="33" spans="2:4" ht="12">
      <c r="B33" s="1" t="s">
        <v>58</v>
      </c>
      <c r="C33" s="29">
        <v>370</v>
      </c>
      <c r="D33" s="29"/>
    </row>
    <row r="34" spans="2:4" ht="12">
      <c r="B34" s="1" t="s">
        <v>59</v>
      </c>
      <c r="C34" s="29">
        <v>340</v>
      </c>
      <c r="D34" s="29"/>
    </row>
    <row r="35" spans="2:4" ht="12">
      <c r="B35" s="1" t="s">
        <v>60</v>
      </c>
      <c r="C35" s="27">
        <v>330</v>
      </c>
      <c r="D35" s="27"/>
    </row>
    <row r="36" spans="2:4" ht="12">
      <c r="B36" s="1" t="s">
        <v>61</v>
      </c>
      <c r="C36" s="27">
        <v>310</v>
      </c>
      <c r="D36" s="27"/>
    </row>
    <row r="37" spans="2:4" ht="12">
      <c r="B37" s="1" t="s">
        <v>62</v>
      </c>
      <c r="C37" s="27">
        <v>340</v>
      </c>
      <c r="D37" s="27"/>
    </row>
    <row r="38" spans="2:4" ht="12">
      <c r="B38" s="1" t="s">
        <v>63</v>
      </c>
      <c r="C38" s="29">
        <v>300</v>
      </c>
      <c r="D38" s="29"/>
    </row>
    <row r="39" spans="2:5" ht="12">
      <c r="B39" s="3" t="s">
        <v>64</v>
      </c>
      <c r="C39" s="27">
        <f>STDEV(C29:C38)</f>
        <v>20.11080417199781</v>
      </c>
      <c r="D39" s="27"/>
      <c r="E39" s="30"/>
    </row>
    <row r="40" spans="2:5" ht="12">
      <c r="B40" s="3" t="s">
        <v>65</v>
      </c>
      <c r="C40" s="29">
        <f>C39/SQRT(9)</f>
        <v>6.703601390665937</v>
      </c>
      <c r="D40" s="29"/>
      <c r="E40" s="31"/>
    </row>
    <row r="42" spans="2:5" ht="12">
      <c r="B42" s="1" t="s">
        <v>66</v>
      </c>
      <c r="C42" s="1">
        <v>340</v>
      </c>
      <c r="D42" s="32" t="s">
        <v>67</v>
      </c>
      <c r="E42" s="1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E30" sqref="E30"/>
    </sheetView>
  </sheetViews>
  <sheetFormatPr defaultColWidth="11.421875" defaultRowHeight="12.75"/>
  <cols>
    <col min="1" max="7" width="8.8515625" style="0" customWidth="1"/>
    <col min="8" max="8" width="9.421875" style="9" bestFit="1" customWidth="1"/>
    <col min="9" max="16384" width="8.8515625" style="0" customWidth="1"/>
  </cols>
  <sheetData>
    <row r="2" ht="12">
      <c r="B2" s="8" t="s">
        <v>21</v>
      </c>
    </row>
    <row r="4" spans="3:8" ht="12">
      <c r="C4" t="s">
        <v>16</v>
      </c>
      <c r="D4">
        <v>20</v>
      </c>
      <c r="F4" t="s">
        <v>17</v>
      </c>
      <c r="H4" s="9">
        <v>0.15530544605542176</v>
      </c>
    </row>
    <row r="5" spans="3:8" ht="12">
      <c r="C5" t="s">
        <v>16</v>
      </c>
      <c r="D5">
        <v>40</v>
      </c>
      <c r="F5" t="s">
        <v>17</v>
      </c>
      <c r="H5" s="9">
        <v>0.08329051086548006</v>
      </c>
    </row>
    <row r="6" spans="3:8" ht="12">
      <c r="C6" t="s">
        <v>16</v>
      </c>
      <c r="D6">
        <v>60</v>
      </c>
      <c r="F6" t="s">
        <v>17</v>
      </c>
      <c r="H6" s="9">
        <v>0.05156017039294382</v>
      </c>
    </row>
    <row r="7" spans="3:8" ht="12">
      <c r="C7" t="s">
        <v>16</v>
      </c>
      <c r="D7">
        <v>80</v>
      </c>
      <c r="F7" t="s">
        <v>17</v>
      </c>
      <c r="H7" s="9">
        <v>0.03448805486932576</v>
      </c>
    </row>
    <row r="8" spans="3:8" ht="12">
      <c r="C8" t="s">
        <v>16</v>
      </c>
      <c r="D8">
        <v>100</v>
      </c>
      <c r="F8" t="s">
        <v>17</v>
      </c>
      <c r="H8" s="9">
        <v>0.024281591801757964</v>
      </c>
    </row>
    <row r="9" spans="3:8" ht="12">
      <c r="C9" t="s">
        <v>16</v>
      </c>
      <c r="D9">
        <v>120</v>
      </c>
      <c r="F9" t="s">
        <v>17</v>
      </c>
      <c r="H9" s="9">
        <v>0.01777040338644453</v>
      </c>
    </row>
    <row r="10" spans="3:8" ht="12">
      <c r="C10" t="s">
        <v>16</v>
      </c>
      <c r="D10">
        <v>140</v>
      </c>
      <c r="F10" t="s">
        <v>17</v>
      </c>
      <c r="H10" s="9">
        <v>0.013435666427060245</v>
      </c>
    </row>
    <row r="11" spans="3:8" ht="12">
      <c r="C11" t="s">
        <v>16</v>
      </c>
      <c r="D11">
        <v>160</v>
      </c>
      <c r="F11" t="s">
        <v>17</v>
      </c>
      <c r="H11" s="9">
        <v>0.010467060857019967</v>
      </c>
    </row>
    <row r="12" spans="3:8" ht="12">
      <c r="C12" t="s">
        <v>16</v>
      </c>
      <c r="D12">
        <v>180</v>
      </c>
      <c r="F12" t="s">
        <v>17</v>
      </c>
      <c r="H12" s="9">
        <v>0.008397579459964447</v>
      </c>
    </row>
    <row r="13" spans="3:8" ht="12">
      <c r="C13" t="s">
        <v>16</v>
      </c>
      <c r="D13">
        <v>200</v>
      </c>
      <c r="F13" t="s">
        <v>17</v>
      </c>
      <c r="H13" s="9">
        <v>0.006941899544395307</v>
      </c>
    </row>
    <row r="14" spans="3:8" ht="12">
      <c r="C14" t="s">
        <v>16</v>
      </c>
      <c r="D14">
        <v>220</v>
      </c>
      <c r="F14" t="s">
        <v>17</v>
      </c>
      <c r="H14" s="9">
        <v>0.005917531619951158</v>
      </c>
    </row>
    <row r="15" spans="3:8" ht="12">
      <c r="C15" t="s">
        <v>16</v>
      </c>
      <c r="D15">
        <v>240</v>
      </c>
      <c r="F15" t="s">
        <v>17</v>
      </c>
      <c r="H15" s="9">
        <v>0.005203366686172272</v>
      </c>
    </row>
    <row r="16" spans="3:8" ht="12">
      <c r="C16" t="s">
        <v>16</v>
      </c>
      <c r="D16">
        <v>260</v>
      </c>
      <c r="F16" t="s">
        <v>17</v>
      </c>
      <c r="H16" s="9">
        <v>0.004716550045944921</v>
      </c>
    </row>
    <row r="17" spans="3:8" ht="12">
      <c r="C17" t="s">
        <v>16</v>
      </c>
      <c r="D17">
        <v>280</v>
      </c>
      <c r="F17" t="s">
        <v>17</v>
      </c>
      <c r="H17" s="9">
        <v>0.004398937854615504</v>
      </c>
    </row>
    <row r="18" spans="3:8" ht="12">
      <c r="C18" t="s">
        <v>16</v>
      </c>
      <c r="D18">
        <v>300</v>
      </c>
      <c r="F18" t="s">
        <v>17</v>
      </c>
      <c r="H18" s="9">
        <v>0.004208838236467413</v>
      </c>
    </row>
    <row r="19" spans="3:8" ht="12">
      <c r="C19" t="s">
        <v>16</v>
      </c>
      <c r="D19">
        <v>320</v>
      </c>
      <c r="F19" t="s">
        <v>17</v>
      </c>
      <c r="H19" s="9">
        <v>0.004115799351061784</v>
      </c>
    </row>
    <row r="20" spans="3:8" s="4" customFormat="1" ht="12">
      <c r="C20" s="4" t="s">
        <v>16</v>
      </c>
      <c r="D20" s="4">
        <v>340</v>
      </c>
      <c r="F20" s="4" t="s">
        <v>17</v>
      </c>
      <c r="H20" s="10">
        <v>0.004097222037367182</v>
      </c>
    </row>
    <row r="21" spans="3:8" ht="12">
      <c r="C21" t="s">
        <v>16</v>
      </c>
      <c r="D21">
        <v>360</v>
      </c>
      <c r="F21" t="s">
        <v>17</v>
      </c>
      <c r="H21" s="9">
        <v>0.0041361012805293355</v>
      </c>
    </row>
    <row r="22" spans="3:8" ht="12">
      <c r="C22" t="s">
        <v>16</v>
      </c>
      <c r="D22">
        <v>380</v>
      </c>
      <c r="F22" t="s">
        <v>17</v>
      </c>
      <c r="H22" s="9">
        <v>0.0042194861857351666</v>
      </c>
    </row>
    <row r="23" spans="3:8" ht="12">
      <c r="C23" t="s">
        <v>16</v>
      </c>
      <c r="D23">
        <v>400</v>
      </c>
      <c r="F23" t="s">
        <v>17</v>
      </c>
      <c r="H23" s="9">
        <v>0.004337408863407567</v>
      </c>
    </row>
    <row r="24" spans="7:8" ht="12">
      <c r="G24" s="4" t="s">
        <v>22</v>
      </c>
      <c r="H24" s="9">
        <f>MIN(H4:H23)</f>
        <v>0.004097222037367182</v>
      </c>
    </row>
    <row r="26" spans="3:8" ht="12">
      <c r="C26" t="s">
        <v>16</v>
      </c>
      <c r="D26">
        <v>330</v>
      </c>
      <c r="F26" t="s">
        <v>17</v>
      </c>
      <c r="H26" s="9">
        <v>0.004098376104211305</v>
      </c>
    </row>
    <row r="27" spans="3:8" ht="12">
      <c r="C27" t="s">
        <v>16</v>
      </c>
      <c r="D27">
        <v>350</v>
      </c>
      <c r="F27" t="s">
        <v>17</v>
      </c>
      <c r="H27" s="9">
        <v>0.00411036965286172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50"/>
  <sheetViews>
    <sheetView workbookViewId="0" topLeftCell="A1">
      <selection activeCell="H24" sqref="H24"/>
    </sheetView>
  </sheetViews>
  <sheetFormatPr defaultColWidth="11.421875" defaultRowHeight="12.75"/>
  <cols>
    <col min="1" max="7" width="8.8515625" style="0" customWidth="1"/>
    <col min="8" max="8" width="10.421875" style="34" bestFit="1" customWidth="1"/>
    <col min="9" max="16384" width="8.8515625" style="0" customWidth="1"/>
  </cols>
  <sheetData>
    <row r="2" ht="12">
      <c r="B2" s="8" t="s">
        <v>68</v>
      </c>
    </row>
    <row r="4" spans="3:8" ht="12">
      <c r="C4" t="s">
        <v>16</v>
      </c>
      <c r="D4">
        <v>290</v>
      </c>
      <c r="F4" t="s">
        <v>17</v>
      </c>
      <c r="H4" s="34">
        <v>0.003805325326604864</v>
      </c>
    </row>
    <row r="5" spans="3:8" ht="12">
      <c r="C5" t="s">
        <v>16</v>
      </c>
      <c r="D5">
        <v>300</v>
      </c>
      <c r="F5" t="s">
        <v>17</v>
      </c>
      <c r="H5" s="34">
        <v>0.0037544918599801648</v>
      </c>
    </row>
    <row r="6" spans="3:8" ht="12">
      <c r="C6" t="s">
        <v>16</v>
      </c>
      <c r="D6">
        <v>310</v>
      </c>
      <c r="F6" t="s">
        <v>17</v>
      </c>
      <c r="H6" s="34">
        <v>0.0037175519246086105</v>
      </c>
    </row>
    <row r="7" spans="3:8" ht="12">
      <c r="C7" t="s">
        <v>16</v>
      </c>
      <c r="D7">
        <v>320</v>
      </c>
      <c r="F7" t="s">
        <v>17</v>
      </c>
      <c r="H7" s="34">
        <v>0.0036927803099196894</v>
      </c>
    </row>
    <row r="8" spans="3:8" ht="12">
      <c r="C8" t="s">
        <v>16</v>
      </c>
      <c r="D8">
        <v>330</v>
      </c>
      <c r="F8" t="s">
        <v>17</v>
      </c>
      <c r="H8" s="34">
        <v>0.003678684497137278</v>
      </c>
    </row>
    <row r="9" spans="3:8" s="4" customFormat="1" ht="12">
      <c r="C9" s="4" t="s">
        <v>16</v>
      </c>
      <c r="D9" s="4">
        <v>340</v>
      </c>
      <c r="F9" s="4" t="s">
        <v>17</v>
      </c>
      <c r="H9" s="35">
        <v>0.0036739690061523334</v>
      </c>
    </row>
    <row r="10" spans="3:8" ht="12">
      <c r="C10" t="s">
        <v>16</v>
      </c>
      <c r="D10">
        <v>350</v>
      </c>
      <c r="F10" t="s">
        <v>17</v>
      </c>
      <c r="H10" s="34">
        <v>0.0036775059075363254</v>
      </c>
    </row>
    <row r="11" spans="3:8" ht="12">
      <c r="C11" t="s">
        <v>16</v>
      </c>
      <c r="D11">
        <v>360</v>
      </c>
      <c r="F11" t="s">
        <v>17</v>
      </c>
      <c r="H11" s="34">
        <v>0.003688310312261563</v>
      </c>
    </row>
    <row r="12" spans="3:8" ht="12">
      <c r="C12" t="s">
        <v>16</v>
      </c>
      <c r="D12">
        <v>370</v>
      </c>
      <c r="F12" t="s">
        <v>17</v>
      </c>
      <c r="H12" s="34">
        <v>0.0037055199032315043</v>
      </c>
    </row>
    <row r="13" spans="3:8" ht="12">
      <c r="C13" t="s">
        <v>16</v>
      </c>
      <c r="D13">
        <v>380</v>
      </c>
      <c r="F13" t="s">
        <v>17</v>
      </c>
      <c r="H13" s="34">
        <v>0.003728377766294356</v>
      </c>
    </row>
    <row r="14" spans="3:8" ht="12">
      <c r="C14" t="s">
        <v>16</v>
      </c>
      <c r="D14">
        <v>390</v>
      </c>
      <c r="F14" t="s">
        <v>17</v>
      </c>
      <c r="H14" s="34">
        <v>0.0037562179284230113</v>
      </c>
    </row>
    <row r="15" spans="7:8" ht="12">
      <c r="G15" t="s">
        <v>22</v>
      </c>
      <c r="H15" s="34">
        <f>MIN(H4:H14)</f>
        <v>0.0036739690061523334</v>
      </c>
    </row>
    <row r="17" ht="12">
      <c r="B17" s="8" t="s">
        <v>69</v>
      </c>
    </row>
    <row r="19" spans="3:8" ht="12">
      <c r="C19" t="s">
        <v>16</v>
      </c>
      <c r="D19">
        <v>290</v>
      </c>
      <c r="F19" t="s">
        <v>17</v>
      </c>
      <c r="H19" s="34">
        <v>0.0040268648206578175</v>
      </c>
    </row>
    <row r="20" spans="3:8" ht="12">
      <c r="C20" t="s">
        <v>16</v>
      </c>
      <c r="D20">
        <v>300</v>
      </c>
      <c r="F20" t="s">
        <v>17</v>
      </c>
      <c r="H20" s="34">
        <v>0.003925518484436794</v>
      </c>
    </row>
    <row r="21" spans="3:8" ht="12">
      <c r="C21" t="s">
        <v>16</v>
      </c>
      <c r="D21">
        <v>310</v>
      </c>
      <c r="F21" t="s">
        <v>17</v>
      </c>
      <c r="H21" s="34">
        <v>0.003848265140927437</v>
      </c>
    </row>
    <row r="22" spans="3:8" ht="12">
      <c r="C22" t="s">
        <v>16</v>
      </c>
      <c r="D22">
        <v>320</v>
      </c>
      <c r="F22" t="s">
        <v>17</v>
      </c>
      <c r="H22" s="34">
        <v>0.003792131213739694</v>
      </c>
    </row>
    <row r="23" spans="3:8" ht="12">
      <c r="C23" t="s">
        <v>16</v>
      </c>
      <c r="D23">
        <v>330</v>
      </c>
      <c r="F23" t="s">
        <v>17</v>
      </c>
      <c r="H23" s="34">
        <v>0.0037545447553378546</v>
      </c>
    </row>
    <row r="24" spans="3:8" ht="12">
      <c r="C24" t="s">
        <v>16</v>
      </c>
      <c r="D24">
        <v>340</v>
      </c>
      <c r="F24" t="s">
        <v>17</v>
      </c>
      <c r="H24" s="34">
        <v>0.003733273711005778</v>
      </c>
    </row>
    <row r="25" spans="3:8" s="4" customFormat="1" ht="12">
      <c r="C25" s="4" t="s">
        <v>16</v>
      </c>
      <c r="D25" s="4">
        <v>350</v>
      </c>
      <c r="F25" s="4" t="s">
        <v>17</v>
      </c>
      <c r="H25" s="35">
        <v>0.0037263748985567544</v>
      </c>
    </row>
    <row r="26" spans="3:8" ht="12">
      <c r="C26" t="s">
        <v>16</v>
      </c>
      <c r="D26">
        <v>360</v>
      </c>
      <c r="F26" t="s">
        <v>17</v>
      </c>
      <c r="H26" s="34">
        <v>0.0037321516318197545</v>
      </c>
    </row>
    <row r="27" spans="3:8" ht="12">
      <c r="C27" t="s">
        <v>16</v>
      </c>
      <c r="D27">
        <v>370</v>
      </c>
      <c r="F27" t="s">
        <v>17</v>
      </c>
      <c r="H27" s="34">
        <v>0.0037491183565383102</v>
      </c>
    </row>
    <row r="28" spans="3:8" ht="12">
      <c r="C28" t="s">
        <v>16</v>
      </c>
      <c r="D28">
        <v>380</v>
      </c>
      <c r="F28" t="s">
        <v>17</v>
      </c>
      <c r="H28" s="34">
        <v>0.0037759710060113827</v>
      </c>
    </row>
    <row r="29" spans="3:8" ht="12">
      <c r="C29" t="s">
        <v>16</v>
      </c>
      <c r="D29">
        <v>390</v>
      </c>
      <c r="F29" t="s">
        <v>17</v>
      </c>
      <c r="H29" s="34">
        <v>0.0038115620459903844</v>
      </c>
    </row>
    <row r="30" spans="7:8" ht="12">
      <c r="G30" t="s">
        <v>22</v>
      </c>
      <c r="H30" s="34">
        <f>MIN(H19:H29)</f>
        <v>0.0037263748985567544</v>
      </c>
    </row>
    <row r="32" ht="12">
      <c r="B32" s="8" t="s">
        <v>70</v>
      </c>
    </row>
    <row r="34" spans="3:8" ht="12">
      <c r="C34" t="s">
        <v>16</v>
      </c>
      <c r="D34">
        <v>290</v>
      </c>
      <c r="F34" t="s">
        <v>17</v>
      </c>
      <c r="H34" s="34">
        <v>0.0036138928747454194</v>
      </c>
    </row>
    <row r="35" spans="3:8" ht="12">
      <c r="C35" t="s">
        <v>16</v>
      </c>
      <c r="D35">
        <v>300</v>
      </c>
      <c r="F35" t="s">
        <v>17</v>
      </c>
      <c r="H35" s="34">
        <v>0.0035214086303887613</v>
      </c>
    </row>
    <row r="36" spans="3:8" ht="12">
      <c r="C36" t="s">
        <v>16</v>
      </c>
      <c r="D36">
        <v>310</v>
      </c>
      <c r="F36" t="s">
        <v>17</v>
      </c>
      <c r="H36" s="34">
        <v>0.0034539372345959492</v>
      </c>
    </row>
    <row r="37" spans="3:8" ht="12">
      <c r="C37" t="s">
        <v>16</v>
      </c>
      <c r="D37">
        <v>320</v>
      </c>
      <c r="F37" t="s">
        <v>17</v>
      </c>
      <c r="H37" s="34">
        <v>0.0034083901997439977</v>
      </c>
    </row>
    <row r="38" spans="3:8" ht="12">
      <c r="C38" t="s">
        <v>16</v>
      </c>
      <c r="D38">
        <v>330</v>
      </c>
      <c r="F38" t="s">
        <v>17</v>
      </c>
      <c r="H38" s="34">
        <v>0.003382093592597759</v>
      </c>
    </row>
    <row r="39" spans="3:8" s="4" customFormat="1" ht="12">
      <c r="C39" s="4" t="s">
        <v>16</v>
      </c>
      <c r="D39" s="4">
        <v>340</v>
      </c>
      <c r="F39" s="4" t="s">
        <v>17</v>
      </c>
      <c r="H39" s="35">
        <v>0.0033727247965573085</v>
      </c>
    </row>
    <row r="40" spans="3:8" ht="12">
      <c r="C40" t="s">
        <v>16</v>
      </c>
      <c r="D40">
        <v>350</v>
      </c>
      <c r="F40" t="s">
        <v>17</v>
      </c>
      <c r="H40" s="34">
        <v>0.0033782601637104906</v>
      </c>
    </row>
    <row r="41" spans="3:8" ht="12">
      <c r="C41" t="s">
        <v>16</v>
      </c>
      <c r="D41">
        <v>360</v>
      </c>
      <c r="F41" t="s">
        <v>17</v>
      </c>
      <c r="H41" s="34">
        <v>0.0033969314675152042</v>
      </c>
    </row>
    <row r="42" spans="3:8" ht="12">
      <c r="C42" t="s">
        <v>16</v>
      </c>
      <c r="D42">
        <v>370</v>
      </c>
      <c r="F42" t="s">
        <v>17</v>
      </c>
      <c r="H42" s="34">
        <v>0.0034271895078246285</v>
      </c>
    </row>
    <row r="43" spans="3:8" ht="12">
      <c r="C43" t="s">
        <v>16</v>
      </c>
      <c r="D43">
        <v>380</v>
      </c>
      <c r="F43" t="s">
        <v>17</v>
      </c>
      <c r="H43" s="34">
        <v>0.003467673559626009</v>
      </c>
    </row>
    <row r="44" spans="3:8" ht="12">
      <c r="C44" t="s">
        <v>16</v>
      </c>
      <c r="D44">
        <v>390</v>
      </c>
      <c r="F44" t="s">
        <v>17</v>
      </c>
      <c r="H44" s="34">
        <v>0.003517185620347211</v>
      </c>
    </row>
    <row r="45" spans="7:8" ht="12">
      <c r="G45" t="s">
        <v>22</v>
      </c>
      <c r="H45" s="34">
        <f>MIN(H34:H44)</f>
        <v>0.0033727247965573085</v>
      </c>
    </row>
    <row r="47" ht="12">
      <c r="B47" s="8" t="s">
        <v>71</v>
      </c>
    </row>
    <row r="49" spans="3:8" ht="12">
      <c r="C49" t="s">
        <v>16</v>
      </c>
      <c r="D49">
        <v>290</v>
      </c>
      <c r="F49" t="s">
        <v>17</v>
      </c>
      <c r="H49" s="34">
        <v>0.0039024760097056852</v>
      </c>
    </row>
    <row r="50" spans="3:8" ht="12">
      <c r="C50" t="s">
        <v>16</v>
      </c>
      <c r="D50">
        <v>300</v>
      </c>
      <c r="F50" t="s">
        <v>17</v>
      </c>
      <c r="H50" s="34">
        <v>0.0038499552392472517</v>
      </c>
    </row>
    <row r="51" spans="3:8" ht="12">
      <c r="C51" t="s">
        <v>16</v>
      </c>
      <c r="D51">
        <v>310</v>
      </c>
      <c r="F51" t="s">
        <v>17</v>
      </c>
      <c r="H51" s="34">
        <v>0.003818911499397845</v>
      </c>
    </row>
    <row r="52" spans="3:8" s="4" customFormat="1" ht="12">
      <c r="C52" s="4" t="s">
        <v>16</v>
      </c>
      <c r="D52" s="4">
        <v>320</v>
      </c>
      <c r="F52" s="4" t="s">
        <v>17</v>
      </c>
      <c r="H52" s="35">
        <v>0.0038066302330925</v>
      </c>
    </row>
    <row r="53" spans="3:8" ht="12">
      <c r="C53" t="s">
        <v>16</v>
      </c>
      <c r="D53">
        <v>330</v>
      </c>
      <c r="F53" t="s">
        <v>17</v>
      </c>
      <c r="H53" s="34">
        <v>0.0038107638521877583</v>
      </c>
    </row>
    <row r="54" spans="3:8" ht="12">
      <c r="C54" t="s">
        <v>16</v>
      </c>
      <c r="D54">
        <v>340</v>
      </c>
      <c r="F54" t="s">
        <v>17</v>
      </c>
      <c r="H54" s="34">
        <v>0.0038292755781446034</v>
      </c>
    </row>
    <row r="55" spans="3:8" ht="12">
      <c r="C55" t="s">
        <v>16</v>
      </c>
      <c r="D55">
        <v>350</v>
      </c>
      <c r="F55" t="s">
        <v>17</v>
      </c>
      <c r="H55" s="34">
        <v>0.003860392972525801</v>
      </c>
    </row>
    <row r="56" spans="3:8" ht="12">
      <c r="C56" t="s">
        <v>16</v>
      </c>
      <c r="D56">
        <v>360</v>
      </c>
      <c r="F56" t="s">
        <v>17</v>
      </c>
      <c r="H56" s="34">
        <v>0.0039025692954294386</v>
      </c>
    </row>
    <row r="57" spans="3:8" ht="12">
      <c r="C57" t="s">
        <v>16</v>
      </c>
      <c r="D57">
        <v>370</v>
      </c>
      <c r="F57" t="s">
        <v>17</v>
      </c>
      <c r="H57" s="34">
        <v>0.00395445122350248</v>
      </c>
    </row>
    <row r="58" spans="3:8" ht="12">
      <c r="C58" t="s">
        <v>16</v>
      </c>
      <c r="D58">
        <v>380</v>
      </c>
      <c r="F58" t="s">
        <v>17</v>
      </c>
      <c r="H58" s="34">
        <v>0.004014851762196249</v>
      </c>
    </row>
    <row r="59" spans="3:8" ht="12">
      <c r="C59" t="s">
        <v>16</v>
      </c>
      <c r="D59">
        <v>390</v>
      </c>
      <c r="F59" t="s">
        <v>17</v>
      </c>
      <c r="H59" s="34">
        <v>0.004082727421884515</v>
      </c>
    </row>
    <row r="60" spans="7:8" ht="12">
      <c r="G60" t="s">
        <v>22</v>
      </c>
      <c r="H60" s="34">
        <f>MIN(H49:H59)</f>
        <v>0.0038066302330925</v>
      </c>
    </row>
    <row r="62" ht="12">
      <c r="B62" s="8" t="s">
        <v>72</v>
      </c>
    </row>
    <row r="64" spans="3:8" ht="12">
      <c r="C64" t="s">
        <v>16</v>
      </c>
      <c r="D64">
        <v>290</v>
      </c>
      <c r="F64" t="s">
        <v>17</v>
      </c>
      <c r="H64" s="34">
        <v>0.00379137503016705</v>
      </c>
    </row>
    <row r="65" spans="3:8" ht="12">
      <c r="C65" t="s">
        <v>16</v>
      </c>
      <c r="D65">
        <v>300</v>
      </c>
      <c r="F65" t="s">
        <v>17</v>
      </c>
      <c r="H65" s="34">
        <v>0.0036689254717895367</v>
      </c>
    </row>
    <row r="66" spans="3:8" ht="12">
      <c r="C66" t="s">
        <v>16</v>
      </c>
      <c r="D66">
        <v>310</v>
      </c>
      <c r="F66" t="s">
        <v>17</v>
      </c>
      <c r="H66" s="34">
        <v>0.0035708933072270427</v>
      </c>
    </row>
    <row r="67" spans="3:8" ht="12">
      <c r="C67" t="s">
        <v>16</v>
      </c>
      <c r="D67">
        <v>320</v>
      </c>
      <c r="F67" t="s">
        <v>17</v>
      </c>
      <c r="H67" s="34">
        <v>0.0034943542898763394</v>
      </c>
    </row>
    <row r="68" spans="3:8" ht="12">
      <c r="C68" t="s">
        <v>16</v>
      </c>
      <c r="D68">
        <v>330</v>
      </c>
      <c r="F68" t="s">
        <v>17</v>
      </c>
      <c r="H68" s="34">
        <v>0.0034367723799681987</v>
      </c>
    </row>
    <row r="69" spans="3:8" ht="12">
      <c r="C69" t="s">
        <v>16</v>
      </c>
      <c r="D69">
        <v>340</v>
      </c>
      <c r="F69" t="s">
        <v>17</v>
      </c>
      <c r="H69" s="34">
        <v>0.0033959408001062634</v>
      </c>
    </row>
    <row r="70" spans="3:8" ht="12">
      <c r="C70" t="s">
        <v>16</v>
      </c>
      <c r="D70">
        <v>350</v>
      </c>
      <c r="F70" t="s">
        <v>17</v>
      </c>
      <c r="H70" s="34">
        <v>0.0033699332261636953</v>
      </c>
    </row>
    <row r="71" spans="3:8" ht="12">
      <c r="C71" t="s">
        <v>16</v>
      </c>
      <c r="D71">
        <v>360</v>
      </c>
      <c r="F71" t="s">
        <v>17</v>
      </c>
      <c r="H71" s="34">
        <v>0.0033570631682922625</v>
      </c>
    </row>
    <row r="72" spans="3:8" s="4" customFormat="1" ht="12">
      <c r="C72" s="4" t="s">
        <v>16</v>
      </c>
      <c r="D72" s="4">
        <v>370</v>
      </c>
      <c r="F72" s="4" t="s">
        <v>17</v>
      </c>
      <c r="H72" s="35">
        <v>0.003355850008016365</v>
      </c>
    </row>
    <row r="73" spans="3:8" ht="12">
      <c r="C73" t="s">
        <v>16</v>
      </c>
      <c r="D73">
        <v>380</v>
      </c>
      <c r="F73" t="s">
        <v>17</v>
      </c>
      <c r="H73" s="34">
        <v>0.0033649904739346675</v>
      </c>
    </row>
    <row r="74" spans="3:8" ht="12">
      <c r="C74" t="s">
        <v>16</v>
      </c>
      <c r="D74">
        <v>390</v>
      </c>
      <c r="F74" t="s">
        <v>17</v>
      </c>
      <c r="H74" s="34">
        <v>0.0033833345839423814</v>
      </c>
    </row>
    <row r="75" spans="7:8" ht="12">
      <c r="G75" t="s">
        <v>22</v>
      </c>
      <c r="H75" s="34">
        <f>MIN(H64:H74)</f>
        <v>0.003355850008016365</v>
      </c>
    </row>
    <row r="77" ht="12">
      <c r="B77" s="8" t="s">
        <v>73</v>
      </c>
    </row>
    <row r="79" spans="3:8" ht="12">
      <c r="C79" t="s">
        <v>16</v>
      </c>
      <c r="D79">
        <v>290</v>
      </c>
      <c r="F79" t="s">
        <v>17</v>
      </c>
      <c r="H79" s="34">
        <v>0.004186246626761662</v>
      </c>
    </row>
    <row r="80" spans="3:8" ht="12">
      <c r="C80" t="s">
        <v>16</v>
      </c>
      <c r="D80">
        <v>300</v>
      </c>
      <c r="F80" t="s">
        <v>17</v>
      </c>
      <c r="H80" s="34">
        <v>0.00410235787542604</v>
      </c>
    </row>
    <row r="81" spans="3:8" ht="12">
      <c r="C81" t="s">
        <v>16</v>
      </c>
      <c r="D81">
        <v>310</v>
      </c>
      <c r="F81" t="s">
        <v>17</v>
      </c>
      <c r="H81" s="34">
        <v>0.004040941484323882</v>
      </c>
    </row>
    <row r="82" spans="3:8" ht="12">
      <c r="C82" t="s">
        <v>16</v>
      </c>
      <c r="D82">
        <v>320</v>
      </c>
      <c r="F82" t="s">
        <v>17</v>
      </c>
      <c r="H82" s="34">
        <v>0.003999219495832886</v>
      </c>
    </row>
    <row r="83" spans="3:8" ht="12">
      <c r="C83" t="s">
        <v>16</v>
      </c>
      <c r="D83">
        <v>330</v>
      </c>
      <c r="F83" t="s">
        <v>17</v>
      </c>
      <c r="H83" s="34">
        <v>0.003974787890426527</v>
      </c>
    </row>
    <row r="84" spans="3:8" s="4" customFormat="1" ht="12">
      <c r="C84" s="4" t="s">
        <v>16</v>
      </c>
      <c r="D84" s="4">
        <v>340</v>
      </c>
      <c r="F84" s="4" t="s">
        <v>17</v>
      </c>
      <c r="H84" s="35">
        <v>0.003965559321468755</v>
      </c>
    </row>
    <row r="85" spans="3:8" ht="12">
      <c r="C85" t="s">
        <v>16</v>
      </c>
      <c r="D85">
        <v>350</v>
      </c>
      <c r="F85" t="s">
        <v>17</v>
      </c>
      <c r="H85" s="34">
        <v>0.0039697157575946385</v>
      </c>
    </row>
    <row r="86" spans="3:8" ht="12">
      <c r="C86" t="s">
        <v>16</v>
      </c>
      <c r="D86">
        <v>360</v>
      </c>
      <c r="F86" t="s">
        <v>17</v>
      </c>
      <c r="H86" s="34">
        <v>0.003985669121859702</v>
      </c>
    </row>
    <row r="87" spans="3:8" ht="12">
      <c r="C87" t="s">
        <v>16</v>
      </c>
      <c r="D87">
        <v>370</v>
      </c>
      <c r="F87" t="s">
        <v>17</v>
      </c>
      <c r="H87" s="34">
        <v>0.0040120284224251495</v>
      </c>
    </row>
    <row r="88" spans="3:8" ht="12">
      <c r="C88" t="s">
        <v>16</v>
      </c>
      <c r="D88">
        <v>380</v>
      </c>
      <c r="F88" t="s">
        <v>17</v>
      </c>
      <c r="H88" s="34">
        <v>0.004047572181426565</v>
      </c>
    </row>
    <row r="89" spans="3:8" ht="12">
      <c r="C89" t="s">
        <v>16</v>
      </c>
      <c r="D89">
        <v>390</v>
      </c>
      <c r="F89" t="s">
        <v>17</v>
      </c>
      <c r="H89" s="34">
        <v>0.004091225210201971</v>
      </c>
    </row>
    <row r="90" spans="7:8" ht="12">
      <c r="G90" t="s">
        <v>22</v>
      </c>
      <c r="H90" s="34">
        <f>MIN(H79:H89)</f>
        <v>0.003965559321468755</v>
      </c>
    </row>
    <row r="92" ht="12">
      <c r="B92" s="8" t="s">
        <v>74</v>
      </c>
    </row>
    <row r="94" spans="3:8" ht="12">
      <c r="C94" t="s">
        <v>16</v>
      </c>
      <c r="D94">
        <v>290</v>
      </c>
      <c r="F94" t="s">
        <v>17</v>
      </c>
      <c r="H94" s="34">
        <v>0.0041433681734569985</v>
      </c>
    </row>
    <row r="95" spans="3:8" ht="12">
      <c r="C95" t="s">
        <v>16</v>
      </c>
      <c r="D95">
        <v>300</v>
      </c>
      <c r="F95" t="s">
        <v>17</v>
      </c>
      <c r="H95" s="34">
        <v>0.004076163443524315</v>
      </c>
    </row>
    <row r="96" spans="3:8" ht="12">
      <c r="C96" t="s">
        <v>16</v>
      </c>
      <c r="D96">
        <v>310</v>
      </c>
      <c r="F96" t="s">
        <v>17</v>
      </c>
      <c r="H96" s="34">
        <v>0.0040306395147199</v>
      </c>
    </row>
    <row r="97" spans="3:8" ht="12">
      <c r="C97" t="s">
        <v>16</v>
      </c>
      <c r="D97">
        <v>320</v>
      </c>
      <c r="F97" t="s">
        <v>17</v>
      </c>
      <c r="H97" s="34">
        <v>0.0040040754674758984</v>
      </c>
    </row>
    <row r="98" spans="3:8" s="4" customFormat="1" ht="12">
      <c r="C98" s="4" t="s">
        <v>16</v>
      </c>
      <c r="D98" s="4">
        <v>330</v>
      </c>
      <c r="F98" s="4" t="s">
        <v>17</v>
      </c>
      <c r="H98" s="35">
        <v>0.0039941189503199265</v>
      </c>
    </row>
    <row r="99" spans="3:8" ht="12">
      <c r="C99" t="s">
        <v>16</v>
      </c>
      <c r="D99">
        <v>340</v>
      </c>
      <c r="F99" t="s">
        <v>17</v>
      </c>
      <c r="H99" s="34">
        <v>0.003998729526359071</v>
      </c>
    </row>
    <row r="100" spans="3:8" ht="12">
      <c r="C100" t="s">
        <v>16</v>
      </c>
      <c r="D100">
        <v>350</v>
      </c>
      <c r="F100" t="s">
        <v>17</v>
      </c>
      <c r="H100" s="34">
        <v>0.004016131847077754</v>
      </c>
    </row>
    <row r="101" spans="3:8" ht="12">
      <c r="C101" t="s">
        <v>16</v>
      </c>
      <c r="D101">
        <v>360</v>
      </c>
      <c r="F101" t="s">
        <v>17</v>
      </c>
      <c r="H101" s="34">
        <v>0.00404477675433197</v>
      </c>
    </row>
    <row r="102" spans="3:8" ht="12">
      <c r="C102" t="s">
        <v>16</v>
      </c>
      <c r="D102">
        <v>370</v>
      </c>
      <c r="F102" t="s">
        <v>17</v>
      </c>
      <c r="H102" s="34">
        <v>0.0040833088151689305</v>
      </c>
    </row>
    <row r="103" spans="3:8" ht="12">
      <c r="C103" t="s">
        <v>16</v>
      </c>
      <c r="D103">
        <v>380</v>
      </c>
      <c r="F103" t="s">
        <v>17</v>
      </c>
      <c r="H103" s="34">
        <v>0.004130539104453414</v>
      </c>
    </row>
    <row r="104" spans="3:8" ht="12">
      <c r="C104" t="s">
        <v>16</v>
      </c>
      <c r="D104">
        <v>390</v>
      </c>
      <c r="F104" t="s">
        <v>17</v>
      </c>
      <c r="H104" s="34">
        <v>0.004185422290522784</v>
      </c>
    </row>
    <row r="105" spans="7:8" ht="12">
      <c r="G105" t="s">
        <v>22</v>
      </c>
      <c r="H105" s="34">
        <f>MIN(H94:H104)</f>
        <v>0.0039941189503199265</v>
      </c>
    </row>
    <row r="107" ht="12">
      <c r="B107" s="8" t="s">
        <v>75</v>
      </c>
    </row>
    <row r="109" spans="3:8" ht="12">
      <c r="C109" t="s">
        <v>16</v>
      </c>
      <c r="D109">
        <v>290</v>
      </c>
      <c r="F109" t="s">
        <v>17</v>
      </c>
      <c r="H109" s="34">
        <v>0.0025168874179156446</v>
      </c>
    </row>
    <row r="110" spans="3:8" ht="12">
      <c r="C110" t="s">
        <v>16</v>
      </c>
      <c r="D110">
        <v>300</v>
      </c>
      <c r="F110" t="s">
        <v>17</v>
      </c>
      <c r="H110" s="34">
        <v>0.002487994872195209</v>
      </c>
    </row>
    <row r="111" spans="3:8" s="4" customFormat="1" ht="12">
      <c r="C111" s="4" t="s">
        <v>16</v>
      </c>
      <c r="D111" s="4">
        <v>310</v>
      </c>
      <c r="F111" s="4" t="s">
        <v>17</v>
      </c>
      <c r="H111" s="35">
        <v>0.0024806822707274384</v>
      </c>
    </row>
    <row r="112" spans="3:8" ht="12">
      <c r="C112" t="s">
        <v>16</v>
      </c>
      <c r="D112">
        <v>320</v>
      </c>
      <c r="F112" t="s">
        <v>17</v>
      </c>
      <c r="H112" s="34">
        <v>0.0024921017703630624</v>
      </c>
    </row>
    <row r="113" spans="3:8" ht="12">
      <c r="C113" t="s">
        <v>16</v>
      </c>
      <c r="D113">
        <v>330</v>
      </c>
      <c r="F113" t="s">
        <v>17</v>
      </c>
      <c r="H113" s="34">
        <v>0.0025198003799335113</v>
      </c>
    </row>
    <row r="114" spans="3:8" ht="12">
      <c r="C114" t="s">
        <v>16</v>
      </c>
      <c r="D114">
        <v>340</v>
      </c>
      <c r="F114" t="s">
        <v>17</v>
      </c>
      <c r="H114" s="34">
        <v>0.0025616583765675923</v>
      </c>
    </row>
    <row r="115" spans="3:8" ht="12">
      <c r="C115" t="s">
        <v>16</v>
      </c>
      <c r="D115">
        <v>350</v>
      </c>
      <c r="F115" t="s">
        <v>17</v>
      </c>
      <c r="H115" s="34">
        <v>0.00261583851282115</v>
      </c>
    </row>
    <row r="116" spans="3:8" ht="12">
      <c r="C116" t="s">
        <v>16</v>
      </c>
      <c r="D116">
        <v>360</v>
      </c>
      <c r="F116" t="s">
        <v>17</v>
      </c>
      <c r="H116" s="34">
        <v>0.002680743914118092</v>
      </c>
    </row>
    <row r="117" spans="3:8" ht="12">
      <c r="C117" t="s">
        <v>16</v>
      </c>
      <c r="D117">
        <v>370</v>
      </c>
      <c r="F117" t="s">
        <v>17</v>
      </c>
      <c r="H117" s="34">
        <v>0.0027549830149165315</v>
      </c>
    </row>
    <row r="118" spans="3:8" ht="12">
      <c r="C118" t="s">
        <v>16</v>
      </c>
      <c r="D118">
        <v>380</v>
      </c>
      <c r="F118" t="s">
        <v>17</v>
      </c>
      <c r="H118" s="34">
        <v>0.0028373402266901916</v>
      </c>
    </row>
    <row r="119" spans="3:8" ht="12">
      <c r="C119" t="s">
        <v>16</v>
      </c>
      <c r="D119">
        <v>390</v>
      </c>
      <c r="F119" t="s">
        <v>17</v>
      </c>
      <c r="H119" s="34">
        <v>0.0029267512973109285</v>
      </c>
    </row>
    <row r="120" spans="7:8" ht="12">
      <c r="G120" t="s">
        <v>22</v>
      </c>
      <c r="H120" s="34">
        <f>MIN(H109:H119)</f>
        <v>0.0024806822707274384</v>
      </c>
    </row>
    <row r="122" ht="12">
      <c r="B122" s="8" t="s">
        <v>76</v>
      </c>
    </row>
    <row r="124" spans="3:8" ht="12">
      <c r="C124" t="s">
        <v>16</v>
      </c>
      <c r="D124">
        <v>290</v>
      </c>
      <c r="F124" t="s">
        <v>17</v>
      </c>
      <c r="H124" s="34">
        <v>0.00404936734068942</v>
      </c>
    </row>
    <row r="125" spans="3:8" ht="12">
      <c r="C125" t="s">
        <v>16</v>
      </c>
      <c r="D125">
        <v>300</v>
      </c>
      <c r="F125" t="s">
        <v>17</v>
      </c>
      <c r="H125" s="34">
        <v>0.003968437078773665</v>
      </c>
    </row>
    <row r="126" spans="3:8" ht="12">
      <c r="C126" t="s">
        <v>16</v>
      </c>
      <c r="D126">
        <v>310</v>
      </c>
      <c r="F126" t="s">
        <v>17</v>
      </c>
      <c r="H126" s="34">
        <v>0.003911243211615926</v>
      </c>
    </row>
    <row r="127" spans="3:8" ht="12">
      <c r="C127" t="s">
        <v>16</v>
      </c>
      <c r="D127">
        <v>320</v>
      </c>
      <c r="F127" t="s">
        <v>17</v>
      </c>
      <c r="H127" s="34">
        <v>0.003874828189545543</v>
      </c>
    </row>
    <row r="128" spans="3:8" ht="12">
      <c r="C128" t="s">
        <v>16</v>
      </c>
      <c r="D128">
        <v>330</v>
      </c>
      <c r="F128" t="s">
        <v>17</v>
      </c>
      <c r="H128" s="34">
        <v>0.003856632966992226</v>
      </c>
    </row>
    <row r="129" spans="3:8" s="4" customFormat="1" ht="12">
      <c r="C129" s="4" t="s">
        <v>16</v>
      </c>
      <c r="D129" s="4">
        <v>340</v>
      </c>
      <c r="F129" s="4" t="s">
        <v>17</v>
      </c>
      <c r="H129" s="35">
        <v>0.0038544361046829877</v>
      </c>
    </row>
    <row r="130" spans="3:8" ht="12">
      <c r="C130" t="s">
        <v>16</v>
      </c>
      <c r="D130">
        <v>350</v>
      </c>
      <c r="F130" t="s">
        <v>17</v>
      </c>
      <c r="H130" s="34">
        <v>0.0038663033655075996</v>
      </c>
    </row>
    <row r="131" spans="3:8" ht="12">
      <c r="C131" t="s">
        <v>16</v>
      </c>
      <c r="D131">
        <v>360</v>
      </c>
      <c r="F131" t="s">
        <v>17</v>
      </c>
      <c r="H131" s="34">
        <v>0.00389054579098737</v>
      </c>
    </row>
    <row r="132" spans="3:8" ht="12">
      <c r="C132" t="s">
        <v>16</v>
      </c>
      <c r="D132">
        <v>370</v>
      </c>
      <c r="F132" t="s">
        <v>17</v>
      </c>
      <c r="H132" s="34">
        <v>0.003925684669893174</v>
      </c>
    </row>
    <row r="133" spans="3:8" ht="12">
      <c r="C133" t="s">
        <v>16</v>
      </c>
      <c r="D133">
        <v>380</v>
      </c>
      <c r="F133" t="s">
        <v>17</v>
      </c>
      <c r="H133" s="34">
        <v>0.003970422137749746</v>
      </c>
    </row>
    <row r="134" spans="3:8" ht="12">
      <c r="C134" t="s">
        <v>16</v>
      </c>
      <c r="D134">
        <v>390</v>
      </c>
      <c r="F134" t="s">
        <v>17</v>
      </c>
      <c r="H134" s="34">
        <v>0.004023616399833105</v>
      </c>
    </row>
    <row r="135" spans="7:8" ht="12">
      <c r="G135" t="s">
        <v>22</v>
      </c>
      <c r="H135" s="34">
        <f>MIN(H124:H134)</f>
        <v>0.0038544361046829877</v>
      </c>
    </row>
    <row r="137" ht="12">
      <c r="B137" s="8" t="s">
        <v>77</v>
      </c>
    </row>
    <row r="139" spans="3:8" ht="12">
      <c r="C139" t="s">
        <v>16</v>
      </c>
      <c r="D139">
        <v>290</v>
      </c>
      <c r="F139" t="s">
        <v>17</v>
      </c>
      <c r="H139" s="34">
        <v>0.0033773414224909063</v>
      </c>
    </row>
    <row r="140" spans="3:8" s="4" customFormat="1" ht="12">
      <c r="C140" s="4" t="s">
        <v>16</v>
      </c>
      <c r="D140" s="4">
        <v>300</v>
      </c>
      <c r="F140" s="4" t="s">
        <v>17</v>
      </c>
      <c r="H140" s="35">
        <v>0.003373043597726475</v>
      </c>
    </row>
    <row r="141" spans="3:8" ht="12">
      <c r="C141" t="s">
        <v>16</v>
      </c>
      <c r="D141">
        <v>310</v>
      </c>
      <c r="F141" t="s">
        <v>17</v>
      </c>
      <c r="H141" s="34">
        <v>0.003375311363860711</v>
      </c>
    </row>
    <row r="142" spans="3:8" ht="12">
      <c r="C142" t="s">
        <v>16</v>
      </c>
      <c r="D142">
        <v>320</v>
      </c>
      <c r="F142" t="s">
        <v>17</v>
      </c>
      <c r="H142" s="34">
        <v>0.0033832531654218335</v>
      </c>
    </row>
    <row r="143" spans="3:8" ht="12">
      <c r="C143" t="s">
        <v>16</v>
      </c>
      <c r="D143">
        <v>330</v>
      </c>
      <c r="F143" t="s">
        <v>17</v>
      </c>
      <c r="H143" s="34">
        <v>0.003396103713750491</v>
      </c>
    </row>
    <row r="144" spans="3:8" ht="12">
      <c r="C144" t="s">
        <v>16</v>
      </c>
      <c r="D144">
        <v>340</v>
      </c>
      <c r="F144" t="s">
        <v>17</v>
      </c>
      <c r="H144" s="34">
        <v>0.00341320390429526</v>
      </c>
    </row>
    <row r="145" spans="3:8" ht="12">
      <c r="C145" t="s">
        <v>16</v>
      </c>
      <c r="D145">
        <v>350</v>
      </c>
      <c r="F145" t="s">
        <v>17</v>
      </c>
      <c r="H145" s="34">
        <v>0.003433984319370326</v>
      </c>
    </row>
    <row r="146" spans="3:8" ht="12">
      <c r="C146" t="s">
        <v>16</v>
      </c>
      <c r="D146">
        <v>360</v>
      </c>
      <c r="F146" t="s">
        <v>17</v>
      </c>
      <c r="H146" s="34">
        <v>0.0034579516057389455</v>
      </c>
    </row>
    <row r="147" spans="3:8" ht="12">
      <c r="C147" t="s">
        <v>16</v>
      </c>
      <c r="D147">
        <v>370</v>
      </c>
      <c r="F147" t="s">
        <v>17</v>
      </c>
      <c r="H147" s="34">
        <v>0.0034846771709195323</v>
      </c>
    </row>
    <row r="148" spans="3:8" ht="12">
      <c r="C148" t="s">
        <v>16</v>
      </c>
      <c r="D148">
        <v>380</v>
      </c>
      <c r="F148" t="s">
        <v>17</v>
      </c>
      <c r="H148" s="34">
        <v>0.003513787760164609</v>
      </c>
    </row>
    <row r="149" spans="3:8" ht="12">
      <c r="C149" t="s">
        <v>16</v>
      </c>
      <c r="D149">
        <v>390</v>
      </c>
      <c r="F149" t="s">
        <v>17</v>
      </c>
      <c r="H149" s="34">
        <v>0.0035449575668940643</v>
      </c>
    </row>
    <row r="150" spans="7:8" ht="12">
      <c r="G150" t="s">
        <v>22</v>
      </c>
      <c r="H150" s="34">
        <f>MIN(H139:H149)</f>
        <v>0.003373043597726475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7"/>
  <sheetViews>
    <sheetView workbookViewId="0" topLeftCell="A1">
      <selection activeCell="J20" sqref="J20"/>
    </sheetView>
  </sheetViews>
  <sheetFormatPr defaultColWidth="9.140625" defaultRowHeight="12.75"/>
  <cols>
    <col min="1" max="16384" width="9.140625" style="1" customWidth="1"/>
  </cols>
  <sheetData>
    <row r="3" spans="2:16" ht="12">
      <c r="B3" s="11" t="s">
        <v>3</v>
      </c>
      <c r="C3" s="1" t="s">
        <v>4</v>
      </c>
      <c r="D3" s="1" t="s">
        <v>23</v>
      </c>
      <c r="E3" s="1" t="s">
        <v>24</v>
      </c>
      <c r="F3" s="1" t="s">
        <v>25</v>
      </c>
      <c r="G3" s="12" t="s">
        <v>26</v>
      </c>
      <c r="H3" s="3" t="s">
        <v>0</v>
      </c>
      <c r="I3" s="1" t="s">
        <v>7</v>
      </c>
      <c r="J3" s="1" t="s">
        <v>8</v>
      </c>
      <c r="K3" s="3" t="s">
        <v>9</v>
      </c>
      <c r="L3" s="1" t="s">
        <v>10</v>
      </c>
      <c r="M3" s="1" t="s">
        <v>8</v>
      </c>
      <c r="N3" s="3" t="s">
        <v>11</v>
      </c>
      <c r="O3" s="1" t="s">
        <v>12</v>
      </c>
      <c r="P3" s="12" t="s">
        <v>8</v>
      </c>
    </row>
    <row r="4" spans="2:16" ht="12">
      <c r="B4" s="13"/>
      <c r="G4" s="12"/>
      <c r="H4"/>
      <c r="K4"/>
      <c r="N4"/>
      <c r="P4" s="12"/>
    </row>
    <row r="5" spans="1:16" ht="12">
      <c r="A5" s="5"/>
      <c r="B5" s="14">
        <v>0.0366</v>
      </c>
      <c r="C5" s="15">
        <v>0.0023406618017874766</v>
      </c>
      <c r="D5" s="5">
        <f aca="true" t="shared" si="0" ref="D5:D14">$C$18*(C5^2)</f>
        <v>0.005588271623753936</v>
      </c>
      <c r="E5" s="5">
        <f aca="true" t="shared" si="1" ref="E5:E14">$E$18*(C5^3)</f>
        <v>0.007694267016313951</v>
      </c>
      <c r="F5" s="5">
        <f>C5+(2*D5)+(3*E5)</f>
        <v>0.0366000060982372</v>
      </c>
      <c r="G5" s="16">
        <f>(B5-F5)^2</f>
        <v>3.718849694668688E-17</v>
      </c>
      <c r="H5" s="2">
        <v>8.1936</v>
      </c>
      <c r="I5" s="2">
        <f aca="true" t="shared" si="2" ref="I5:I14">($C$22*(C5/B5))+(2*$C$23*(D5/B5))+(3*$C$24*(E5/B5))</f>
        <v>8.193146186465992</v>
      </c>
      <c r="J5" s="5">
        <f>(H5-I5)^2</f>
        <v>2.059467236492097E-07</v>
      </c>
      <c r="K5" s="2">
        <v>7.6728</v>
      </c>
      <c r="L5" s="2">
        <f aca="true" t="shared" si="3" ref="L5:L14">($D$22*(C5/B5))+(2*$D$23*(D5/B5))+(3*$D$24*(E5/B5))</f>
        <v>7.676905510898196</v>
      </c>
      <c r="M5" s="5">
        <f>(K5-L5)^2</f>
        <v>1.6855219735211567E-05</v>
      </c>
      <c r="N5" s="2">
        <v>5.9796</v>
      </c>
      <c r="O5" s="2">
        <f aca="true" t="shared" si="4" ref="O5:O14">($E$22*(C5/B5))+(2*$E$23*(D5/B5))+(3*$E$24*(E5/B5))</f>
        <v>5.981806872476428</v>
      </c>
      <c r="P5" s="16">
        <f>(N5-O5)^2</f>
        <v>4.870286127216096E-06</v>
      </c>
    </row>
    <row r="6" spans="2:16" ht="12">
      <c r="B6" s="14">
        <v>0.018932772002633734</v>
      </c>
      <c r="C6" s="15">
        <v>0.0018009888932602955</v>
      </c>
      <c r="D6" s="5">
        <f t="shared" si="0"/>
        <v>0.003308432213519883</v>
      </c>
      <c r="E6" s="5">
        <f t="shared" si="1"/>
        <v>0.003504970394502284</v>
      </c>
      <c r="F6" s="5">
        <f aca="true" t="shared" si="5" ref="F6:F14">C6+(2*D6)+(3*E6)</f>
        <v>0.01893276450380691</v>
      </c>
      <c r="G6" s="16">
        <f aca="true" t="shared" si="6" ref="G6:G14">(B6-F6)^2</f>
        <v>5.623240372707652E-17</v>
      </c>
      <c r="H6" s="2">
        <v>8.2067</v>
      </c>
      <c r="I6" s="2">
        <f t="shared" si="2"/>
        <v>8.206944964234836</v>
      </c>
      <c r="J6" s="5">
        <f aca="true" t="shared" si="7" ref="J6:J14">(H6-I6)^2</f>
        <v>6.000747634894923E-08</v>
      </c>
      <c r="K6" s="2">
        <v>7.5091</v>
      </c>
      <c r="L6" s="2">
        <f t="shared" si="3"/>
        <v>7.489593121006083</v>
      </c>
      <c r="M6" s="5">
        <f aca="true" t="shared" si="8" ref="M6:M14">(K6-L6)^2</f>
        <v>0.000380518328083338</v>
      </c>
      <c r="N6" s="2">
        <v>5.9187</v>
      </c>
      <c r="O6" s="2">
        <f t="shared" si="4"/>
        <v>5.916715560871102</v>
      </c>
      <c r="P6" s="16">
        <f aca="true" t="shared" si="9" ref="P6:P14">(N6-O6)^2</f>
        <v>3.937998656301044E-06</v>
      </c>
    </row>
    <row r="7" spans="2:16" ht="12">
      <c r="B7" s="14">
        <v>0.012117236975997127</v>
      </c>
      <c r="C7" s="15">
        <v>0.00149751791362871</v>
      </c>
      <c r="D7" s="5">
        <f t="shared" si="0"/>
        <v>0.0022874110996716625</v>
      </c>
      <c r="E7" s="5">
        <f t="shared" si="1"/>
        <v>0.002014964175053801</v>
      </c>
      <c r="F7" s="5">
        <f t="shared" si="5"/>
        <v>0.012117232638133439</v>
      </c>
      <c r="G7" s="16">
        <f t="shared" si="6"/>
        <v>1.8817061376057507E-17</v>
      </c>
      <c r="H7" s="2">
        <v>8.2174</v>
      </c>
      <c r="I7" s="2">
        <f t="shared" si="2"/>
        <v>8.217289869833863</v>
      </c>
      <c r="J7" s="5">
        <f t="shared" si="7"/>
        <v>1.2128653493321942E-08</v>
      </c>
      <c r="K7" s="2">
        <v>7.3184</v>
      </c>
      <c r="L7" s="2">
        <f t="shared" si="3"/>
        <v>7.33958830682924</v>
      </c>
      <c r="M7" s="5">
        <f t="shared" si="8"/>
        <v>0.00044894434629004666</v>
      </c>
      <c r="N7" s="2">
        <v>5.8692</v>
      </c>
      <c r="O7" s="2">
        <f t="shared" si="4"/>
        <v>5.867994117058746</v>
      </c>
      <c r="P7" s="16">
        <f t="shared" si="9"/>
        <v>1.4541536680074237E-06</v>
      </c>
    </row>
    <row r="8" spans="2:16" ht="12">
      <c r="B8" s="14">
        <v>0.007640000798100521</v>
      </c>
      <c r="C8" s="15">
        <v>0.0012281738264199897</v>
      </c>
      <c r="D8" s="5">
        <f t="shared" si="0"/>
        <v>0.0015385791668611813</v>
      </c>
      <c r="E8" s="5">
        <f t="shared" si="1"/>
        <v>0.0011115545074199863</v>
      </c>
      <c r="F8" s="5">
        <f t="shared" si="5"/>
        <v>0.007639995682402312</v>
      </c>
      <c r="G8" s="16">
        <f t="shared" si="6"/>
        <v>2.617036816348183E-17</v>
      </c>
      <c r="H8" s="2">
        <v>8.2281</v>
      </c>
      <c r="I8" s="2">
        <f t="shared" si="2"/>
        <v>8.228690076452276</v>
      </c>
      <c r="J8" s="5">
        <f t="shared" si="7"/>
        <v>3.481902195310765E-07</v>
      </c>
      <c r="K8" s="2">
        <v>7.1791</v>
      </c>
      <c r="L8" s="2">
        <f t="shared" si="3"/>
        <v>7.16328227111511</v>
      </c>
      <c r="M8" s="5">
        <f t="shared" si="8"/>
        <v>0.00025020054707589653</v>
      </c>
      <c r="N8" s="2">
        <v>5.8196</v>
      </c>
      <c r="O8" s="2">
        <f t="shared" si="4"/>
        <v>5.814351371165385</v>
      </c>
      <c r="P8" s="16">
        <f t="shared" si="9"/>
        <v>2.7548104643556313E-05</v>
      </c>
    </row>
    <row r="9" spans="2:16" ht="12">
      <c r="B9" s="14">
        <v>0.0059625890380893476</v>
      </c>
      <c r="C9" s="15">
        <v>0.001099865632564612</v>
      </c>
      <c r="D9" s="5">
        <f t="shared" si="0"/>
        <v>0.0012338984978906892</v>
      </c>
      <c r="E9" s="5">
        <f t="shared" si="1"/>
        <v>0.0007983073834723927</v>
      </c>
      <c r="F9" s="5">
        <f t="shared" si="5"/>
        <v>0.0059625847787631685</v>
      </c>
      <c r="G9" s="16">
        <f t="shared" si="6"/>
        <v>1.8141859499823968E-17</v>
      </c>
      <c r="H9" s="2">
        <v>8.2343</v>
      </c>
      <c r="I9" s="2">
        <f t="shared" si="2"/>
        <v>8.235043411656086</v>
      </c>
      <c r="J9" s="5">
        <f t="shared" si="7"/>
        <v>5.526608904059181E-07</v>
      </c>
      <c r="K9" s="2">
        <v>7.0367</v>
      </c>
      <c r="L9" s="2">
        <f t="shared" si="3"/>
        <v>7.05938810031021</v>
      </c>
      <c r="M9" s="5">
        <f t="shared" si="8"/>
        <v>0.0005147498956861693</v>
      </c>
      <c r="N9" s="2">
        <v>5.7794</v>
      </c>
      <c r="O9" s="2">
        <f t="shared" si="4"/>
        <v>5.784495370144791</v>
      </c>
      <c r="P9" s="16">
        <f t="shared" si="9"/>
        <v>2.5962796912428594E-05</v>
      </c>
    </row>
    <row r="10" spans="2:16" ht="12">
      <c r="B10" s="14">
        <v>0.005482806919531516</v>
      </c>
      <c r="C10" s="15">
        <v>0.001058843016450623</v>
      </c>
      <c r="D10" s="5">
        <f t="shared" si="0"/>
        <v>0.0011435715041559795</v>
      </c>
      <c r="E10" s="5">
        <f t="shared" si="1"/>
        <v>0.0007122721770514667</v>
      </c>
      <c r="F10" s="5">
        <f t="shared" si="5"/>
        <v>0.005482802555916983</v>
      </c>
      <c r="G10" s="16">
        <f t="shared" si="6"/>
        <v>1.904113179328505E-17</v>
      </c>
      <c r="H10" s="2">
        <v>8.2375</v>
      </c>
      <c r="I10" s="2">
        <f t="shared" si="2"/>
        <v>8.23721778426718</v>
      </c>
      <c r="J10" s="5">
        <f t="shared" si="7"/>
        <v>7.964571985134977E-08</v>
      </c>
      <c r="K10" s="2">
        <v>7.0185</v>
      </c>
      <c r="L10" s="2">
        <f t="shared" si="3"/>
        <v>7.022793102435047</v>
      </c>
      <c r="M10" s="5">
        <f t="shared" si="8"/>
        <v>1.84307285178045E-05</v>
      </c>
      <c r="N10" s="2">
        <v>5.7719</v>
      </c>
      <c r="O10" s="2">
        <f t="shared" si="4"/>
        <v>5.774280541311999</v>
      </c>
      <c r="P10" s="16">
        <f t="shared" si="9"/>
        <v>5.666976938135223E-06</v>
      </c>
    </row>
    <row r="11" spans="2:16" ht="12">
      <c r="B11" s="14">
        <v>0.005339675572138311</v>
      </c>
      <c r="C11" s="15">
        <v>0.0010461496870981528</v>
      </c>
      <c r="D11" s="5">
        <f t="shared" si="0"/>
        <v>0.0011163177511718742</v>
      </c>
      <c r="E11" s="5">
        <f t="shared" si="1"/>
        <v>0.0006869620388768058</v>
      </c>
      <c r="F11" s="5">
        <f t="shared" si="5"/>
        <v>0.005339671306072319</v>
      </c>
      <c r="G11" s="16">
        <f t="shared" si="6"/>
        <v>1.8199319046258147E-17</v>
      </c>
      <c r="H11" s="2">
        <v>8.2369</v>
      </c>
      <c r="I11" s="2">
        <f t="shared" si="2"/>
        <v>8.23790563000932</v>
      </c>
      <c r="J11" s="5">
        <f t="shared" si="7"/>
        <v>1.0112917156457738E-06</v>
      </c>
      <c r="K11" s="2">
        <v>7.0141</v>
      </c>
      <c r="L11" s="2">
        <f t="shared" si="3"/>
        <v>7.0111049305582505</v>
      </c>
      <c r="M11" s="5">
        <f t="shared" si="8"/>
        <v>8.970440960901918E-06</v>
      </c>
      <c r="N11" s="2">
        <v>5.7713</v>
      </c>
      <c r="O11" s="2">
        <f t="shared" si="4"/>
        <v>5.7710508485637035</v>
      </c>
      <c r="P11" s="16">
        <f t="shared" si="9"/>
        <v>6.207643820863752E-08</v>
      </c>
    </row>
    <row r="12" spans="2:16" ht="12">
      <c r="B12" s="14">
        <v>0.003189784313334265</v>
      </c>
      <c r="C12" s="15">
        <v>0.0008207042680704172</v>
      </c>
      <c r="D12" s="5">
        <f t="shared" si="0"/>
        <v>0.0006870266055415793</v>
      </c>
      <c r="E12" s="5">
        <f t="shared" si="1"/>
        <v>0.00033167392202700297</v>
      </c>
      <c r="F12" s="5">
        <f t="shared" si="5"/>
        <v>0.0031897792452345846</v>
      </c>
      <c r="G12" s="16">
        <f t="shared" si="6"/>
        <v>2.5685634370257397E-17</v>
      </c>
      <c r="H12" s="2">
        <v>8.2544</v>
      </c>
      <c r="I12" s="2">
        <f t="shared" si="2"/>
        <v>8.251372570388167</v>
      </c>
      <c r="J12" s="5">
        <f t="shared" si="7"/>
        <v>9.165330054606665E-06</v>
      </c>
      <c r="K12" s="2">
        <v>6.8008</v>
      </c>
      <c r="L12" s="2">
        <f t="shared" si="3"/>
        <v>6.7698106740029225</v>
      </c>
      <c r="M12" s="5">
        <f t="shared" si="8"/>
        <v>0.0009603383257531289</v>
      </c>
      <c r="N12" s="2">
        <v>5.7104</v>
      </c>
      <c r="O12" s="2">
        <f t="shared" si="4"/>
        <v>5.70785893817615</v>
      </c>
      <c r="P12" s="16">
        <f t="shared" si="9"/>
        <v>6.456995192627603E-06</v>
      </c>
    </row>
    <row r="13" spans="2:16" ht="12">
      <c r="B13" s="14">
        <v>0.0023697001137293243</v>
      </c>
      <c r="C13" s="15">
        <v>0.0007080463539586642</v>
      </c>
      <c r="D13" s="5">
        <f t="shared" si="0"/>
        <v>0.000511356232141241</v>
      </c>
      <c r="E13" s="5">
        <f t="shared" si="1"/>
        <v>0.00021297877396567414</v>
      </c>
      <c r="F13" s="5">
        <f t="shared" si="5"/>
        <v>0.0023696951401381687</v>
      </c>
      <c r="G13" s="16">
        <f t="shared" si="6"/>
        <v>2.473660898380748E-17</v>
      </c>
      <c r="H13" s="2">
        <v>8.2582</v>
      </c>
      <c r="I13" s="2">
        <f t="shared" si="2"/>
        <v>8.25905067263058</v>
      </c>
      <c r="J13" s="5">
        <f t="shared" si="7"/>
        <v>7.236439244185138E-07</v>
      </c>
      <c r="K13" s="2">
        <v>6.6026</v>
      </c>
      <c r="L13" s="2">
        <f t="shared" si="3"/>
        <v>6.619935460110401</v>
      </c>
      <c r="M13" s="5">
        <f t="shared" si="8"/>
        <v>0.00030051817723931936</v>
      </c>
      <c r="N13" s="2">
        <v>5.669</v>
      </c>
      <c r="O13" s="2">
        <f t="shared" si="4"/>
        <v>5.67190028106609</v>
      </c>
      <c r="P13" s="16">
        <f t="shared" si="9"/>
        <v>8.411630262324489E-06</v>
      </c>
    </row>
    <row r="14" spans="2:16" ht="12">
      <c r="B14" s="14">
        <v>0.0013721622538358708</v>
      </c>
      <c r="C14" s="15">
        <v>0.0005302441684676218</v>
      </c>
      <c r="D14" s="5">
        <f t="shared" si="0"/>
        <v>0.00028678205575779814</v>
      </c>
      <c r="E14" s="5">
        <f t="shared" si="1"/>
        <v>8.944971334513461E-05</v>
      </c>
      <c r="F14" s="5">
        <f t="shared" si="5"/>
        <v>0.0013721574200186218</v>
      </c>
      <c r="G14" s="16">
        <f t="shared" si="6"/>
        <v>2.3365789197051843E-17</v>
      </c>
      <c r="H14" s="2">
        <v>8.272</v>
      </c>
      <c r="I14" s="2">
        <f t="shared" si="2"/>
        <v>8.272438834280617</v>
      </c>
      <c r="J14" s="5">
        <f t="shared" si="7"/>
        <v>1.9257552584461635E-07</v>
      </c>
      <c r="K14" s="2">
        <v>6.33</v>
      </c>
      <c r="L14" s="2">
        <f t="shared" si="3"/>
        <v>6.329698513807534</v>
      </c>
      <c r="M14" s="5">
        <f t="shared" si="8"/>
        <v>9.089392424774946E-08</v>
      </c>
      <c r="N14" s="2">
        <v>5.6107</v>
      </c>
      <c r="O14" s="2">
        <f t="shared" si="4"/>
        <v>5.609346096415987</v>
      </c>
      <c r="P14" s="16">
        <f t="shared" si="9"/>
        <v>1.8330549148029305E-06</v>
      </c>
    </row>
    <row r="15" spans="2:16" ht="12">
      <c r="B15" s="17"/>
      <c r="E15" s="1" t="s">
        <v>27</v>
      </c>
      <c r="G15" s="18">
        <f>SUM(G5:G14)</f>
        <v>2.6757867310378664E-16</v>
      </c>
      <c r="I15" s="1" t="s">
        <v>13</v>
      </c>
      <c r="J15" s="5">
        <f>SUM(J5:J14)</f>
        <v>1.2351420903795395E-05</v>
      </c>
      <c r="L15" s="1" t="s">
        <v>14</v>
      </c>
      <c r="M15" s="5">
        <f>SUM(M5:M14)</f>
        <v>0.0028996169032660646</v>
      </c>
      <c r="O15" s="1" t="s">
        <v>15</v>
      </c>
      <c r="P15" s="16">
        <f>SUM(P5:P14)</f>
        <v>8.620407375360835E-05</v>
      </c>
    </row>
    <row r="18" spans="2:9" ht="12">
      <c r="B18" s="1" t="s">
        <v>16</v>
      </c>
      <c r="C18" s="19">
        <v>1020</v>
      </c>
      <c r="D18" s="1" t="s">
        <v>28</v>
      </c>
      <c r="E18" s="19">
        <v>600000</v>
      </c>
      <c r="G18" s="1" t="s">
        <v>17</v>
      </c>
      <c r="I18" s="20">
        <f>J15+M15+P15</f>
        <v>0.002998172397923468</v>
      </c>
    </row>
    <row r="20" ht="12">
      <c r="B20" s="3" t="s">
        <v>18</v>
      </c>
    </row>
    <row r="21" spans="3:5" ht="12">
      <c r="C21" s="1" t="s">
        <v>0</v>
      </c>
      <c r="D21" s="1" t="s">
        <v>9</v>
      </c>
      <c r="E21" s="1" t="s">
        <v>11</v>
      </c>
    </row>
    <row r="22" spans="2:5" ht="12">
      <c r="B22" s="1" t="s">
        <v>19</v>
      </c>
      <c r="C22" s="21">
        <v>8.306665163071905</v>
      </c>
      <c r="D22" s="21">
        <v>4.852437839453813</v>
      </c>
      <c r="E22" s="21">
        <v>5.454090255486719</v>
      </c>
    </row>
    <row r="23" spans="2:5" ht="12">
      <c r="B23" s="1" t="s">
        <v>20</v>
      </c>
      <c r="C23" s="21">
        <v>8.309771878528343</v>
      </c>
      <c r="D23" s="21">
        <v>6.712705829457789</v>
      </c>
      <c r="E23" s="21">
        <v>5.428219757165234</v>
      </c>
    </row>
    <row r="24" spans="2:5" ht="12">
      <c r="B24" s="1" t="s">
        <v>29</v>
      </c>
      <c r="C24" s="21">
        <v>8.125163467044437</v>
      </c>
      <c r="D24" s="21">
        <v>8.430171814035692</v>
      </c>
      <c r="E24" s="21">
        <v>6.3033605681860765</v>
      </c>
    </row>
    <row r="26" spans="2:5" ht="12">
      <c r="B26" s="1" t="s">
        <v>30</v>
      </c>
      <c r="C26" s="1" t="s">
        <v>31</v>
      </c>
      <c r="D26" s="1" t="s">
        <v>32</v>
      </c>
      <c r="E26" s="1" t="s">
        <v>32</v>
      </c>
    </row>
    <row r="27" spans="3:5" ht="12">
      <c r="C27" s="1" t="s">
        <v>33</v>
      </c>
      <c r="D27" s="1" t="s">
        <v>34</v>
      </c>
      <c r="E27" s="1" t="s">
        <v>34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69"/>
  <sheetViews>
    <sheetView workbookViewId="0" topLeftCell="A256">
      <selection activeCell="F272" sqref="F272"/>
    </sheetView>
  </sheetViews>
  <sheetFormatPr defaultColWidth="11.421875" defaultRowHeight="12.75"/>
  <cols>
    <col min="1" max="8" width="8.8515625" style="0" customWidth="1"/>
    <col min="9" max="9" width="12.00390625" style="23" bestFit="1" customWidth="1"/>
    <col min="10" max="16384" width="8.8515625" style="0" customWidth="1"/>
  </cols>
  <sheetData>
    <row r="2" ht="12">
      <c r="B2" s="22" t="s">
        <v>35</v>
      </c>
    </row>
    <row r="4" spans="2:9" ht="12">
      <c r="B4" t="s">
        <v>16</v>
      </c>
      <c r="C4">
        <v>40</v>
      </c>
      <c r="D4" t="s">
        <v>28</v>
      </c>
      <c r="E4">
        <v>2000</v>
      </c>
      <c r="G4" t="s">
        <v>17</v>
      </c>
      <c r="I4" s="23">
        <v>0.013221389178116449</v>
      </c>
    </row>
    <row r="5" spans="2:9" ht="12">
      <c r="B5" t="s">
        <v>16</v>
      </c>
      <c r="C5">
        <v>80</v>
      </c>
      <c r="D5" t="s">
        <v>28</v>
      </c>
      <c r="E5">
        <v>2000</v>
      </c>
      <c r="G5" t="s">
        <v>17</v>
      </c>
      <c r="I5" s="23">
        <v>0.008131738351961867</v>
      </c>
    </row>
    <row r="6" spans="2:9" ht="12">
      <c r="B6" t="s">
        <v>16</v>
      </c>
      <c r="C6">
        <v>120</v>
      </c>
      <c r="D6" t="s">
        <v>28</v>
      </c>
      <c r="E6">
        <v>2000</v>
      </c>
      <c r="G6" t="s">
        <v>17</v>
      </c>
      <c r="I6" s="23">
        <v>0.005853975518674839</v>
      </c>
    </row>
    <row r="7" spans="2:9" ht="12">
      <c r="B7" t="s">
        <v>16</v>
      </c>
      <c r="C7">
        <v>160</v>
      </c>
      <c r="D7" t="s">
        <v>28</v>
      </c>
      <c r="E7">
        <v>2000</v>
      </c>
      <c r="G7" t="s">
        <v>17</v>
      </c>
      <c r="I7" s="23">
        <v>0.004693010880915362</v>
      </c>
    </row>
    <row r="8" spans="2:9" ht="12">
      <c r="B8" t="s">
        <v>16</v>
      </c>
      <c r="C8">
        <v>200</v>
      </c>
      <c r="D8" t="s">
        <v>28</v>
      </c>
      <c r="E8">
        <v>2000</v>
      </c>
      <c r="G8" t="s">
        <v>17</v>
      </c>
      <c r="I8" s="23">
        <v>0.004050187580145025</v>
      </c>
    </row>
    <row r="9" spans="2:9" ht="12">
      <c r="B9" t="s">
        <v>16</v>
      </c>
      <c r="C9">
        <v>240</v>
      </c>
      <c r="D9" t="s">
        <v>28</v>
      </c>
      <c r="E9">
        <v>2000</v>
      </c>
      <c r="G9" t="s">
        <v>17</v>
      </c>
      <c r="I9" s="23">
        <v>0.003675130062976116</v>
      </c>
    </row>
    <row r="10" spans="2:9" ht="12">
      <c r="B10" t="s">
        <v>16</v>
      </c>
      <c r="C10">
        <v>280</v>
      </c>
      <c r="D10" t="s">
        <v>28</v>
      </c>
      <c r="E10">
        <v>2000</v>
      </c>
      <c r="G10" t="s">
        <v>17</v>
      </c>
      <c r="I10" s="23">
        <v>0.003450176201281954</v>
      </c>
    </row>
    <row r="11" spans="2:9" ht="12">
      <c r="B11" t="s">
        <v>16</v>
      </c>
      <c r="C11">
        <v>320</v>
      </c>
      <c r="D11" t="s">
        <v>28</v>
      </c>
      <c r="E11">
        <v>2000</v>
      </c>
      <c r="G11" t="s">
        <v>17</v>
      </c>
      <c r="I11" s="23">
        <v>0.0033141731622592413</v>
      </c>
    </row>
    <row r="12" spans="2:9" ht="12">
      <c r="B12" t="s">
        <v>16</v>
      </c>
      <c r="C12">
        <v>360</v>
      </c>
      <c r="D12" t="s">
        <v>28</v>
      </c>
      <c r="E12">
        <v>2000</v>
      </c>
      <c r="G12" t="s">
        <v>17</v>
      </c>
      <c r="I12" s="23">
        <v>0.003233555997346594</v>
      </c>
    </row>
    <row r="13" spans="2:9" ht="12">
      <c r="B13" t="s">
        <v>16</v>
      </c>
      <c r="C13">
        <v>400</v>
      </c>
      <c r="D13" t="s">
        <v>28</v>
      </c>
      <c r="E13">
        <v>2000</v>
      </c>
      <c r="G13" t="s">
        <v>17</v>
      </c>
      <c r="I13" s="23">
        <v>0.0031883716306170167</v>
      </c>
    </row>
    <row r="14" spans="2:9" ht="12">
      <c r="B14" t="s">
        <v>16</v>
      </c>
      <c r="C14">
        <v>440</v>
      </c>
      <c r="D14" t="s">
        <v>28</v>
      </c>
      <c r="E14">
        <v>2000</v>
      </c>
      <c r="G14" t="s">
        <v>17</v>
      </c>
      <c r="I14" s="23">
        <v>0.003166570737965307</v>
      </c>
    </row>
    <row r="15" spans="2:9" s="4" customFormat="1" ht="12">
      <c r="B15" s="4" t="s">
        <v>16</v>
      </c>
      <c r="C15" s="4">
        <v>480</v>
      </c>
      <c r="D15" s="4" t="s">
        <v>28</v>
      </c>
      <c r="E15" s="4">
        <v>2000</v>
      </c>
      <c r="G15" s="4" t="s">
        <v>17</v>
      </c>
      <c r="I15" s="24">
        <v>0.003160468986513533</v>
      </c>
    </row>
    <row r="16" spans="2:9" ht="12">
      <c r="B16" t="s">
        <v>16</v>
      </c>
      <c r="C16">
        <v>520</v>
      </c>
      <c r="D16" t="s">
        <v>28</v>
      </c>
      <c r="E16">
        <v>2000</v>
      </c>
      <c r="G16" t="s">
        <v>17</v>
      </c>
      <c r="I16" s="23">
        <v>0.0031650475671417388</v>
      </c>
    </row>
    <row r="17" spans="2:9" ht="12">
      <c r="B17" t="s">
        <v>16</v>
      </c>
      <c r="C17">
        <v>560</v>
      </c>
      <c r="D17" t="s">
        <v>28</v>
      </c>
      <c r="E17">
        <v>2000</v>
      </c>
      <c r="G17" t="s">
        <v>17</v>
      </c>
      <c r="I17" s="23">
        <v>0.003176938298677695</v>
      </c>
    </row>
    <row r="18" spans="2:9" ht="12">
      <c r="B18" t="s">
        <v>16</v>
      </c>
      <c r="C18">
        <v>600</v>
      </c>
      <c r="D18" t="s">
        <v>28</v>
      </c>
      <c r="E18">
        <v>2000</v>
      </c>
      <c r="G18" t="s">
        <v>17</v>
      </c>
      <c r="I18" s="23">
        <v>0.0031938421123230416</v>
      </c>
    </row>
    <row r="19" spans="8:9" ht="12">
      <c r="H19" s="4" t="s">
        <v>22</v>
      </c>
      <c r="I19" s="23">
        <f>MIN(I4:I18)</f>
        <v>0.003160468986513533</v>
      </c>
    </row>
    <row r="21" ht="12">
      <c r="B21" s="22" t="s">
        <v>36</v>
      </c>
    </row>
    <row r="23" spans="2:9" ht="12">
      <c r="B23" t="s">
        <v>16</v>
      </c>
      <c r="C23">
        <v>480</v>
      </c>
      <c r="D23" t="s">
        <v>28</v>
      </c>
      <c r="E23">
        <v>500</v>
      </c>
      <c r="G23" t="s">
        <v>17</v>
      </c>
      <c r="I23" s="23">
        <v>0.0031686927600730283</v>
      </c>
    </row>
    <row r="24" spans="2:9" ht="12">
      <c r="B24" t="s">
        <v>16</v>
      </c>
      <c r="C24">
        <v>480</v>
      </c>
      <c r="D24" t="s">
        <v>28</v>
      </c>
      <c r="E24">
        <v>1000</v>
      </c>
      <c r="G24" t="s">
        <v>17</v>
      </c>
      <c r="I24" s="23">
        <v>0.0031659095799154453</v>
      </c>
    </row>
    <row r="25" spans="2:9" ht="12">
      <c r="B25" t="s">
        <v>16</v>
      </c>
      <c r="C25">
        <v>480</v>
      </c>
      <c r="D25" t="s">
        <v>28</v>
      </c>
      <c r="E25">
        <v>1500</v>
      </c>
      <c r="G25" t="s">
        <v>17</v>
      </c>
      <c r="I25" s="23">
        <v>0.00316313821327303</v>
      </c>
    </row>
    <row r="26" spans="2:9" ht="12">
      <c r="B26" t="s">
        <v>16</v>
      </c>
      <c r="C26">
        <v>480</v>
      </c>
      <c r="D26" t="s">
        <v>28</v>
      </c>
      <c r="E26">
        <v>2000</v>
      </c>
      <c r="G26" t="s">
        <v>17</v>
      </c>
      <c r="I26" s="23">
        <v>0.0031604703754837785</v>
      </c>
    </row>
    <row r="27" spans="2:9" ht="12">
      <c r="B27" t="s">
        <v>16</v>
      </c>
      <c r="C27">
        <v>480</v>
      </c>
      <c r="D27" t="s">
        <v>28</v>
      </c>
      <c r="E27">
        <v>2500</v>
      </c>
      <c r="G27" t="s">
        <v>17</v>
      </c>
      <c r="I27" s="23">
        <v>0.00315790167359428</v>
      </c>
    </row>
    <row r="28" spans="2:9" ht="12">
      <c r="B28" t="s">
        <v>16</v>
      </c>
      <c r="C28">
        <v>480</v>
      </c>
      <c r="D28" t="s">
        <v>28</v>
      </c>
      <c r="E28">
        <v>3000</v>
      </c>
      <c r="G28" t="s">
        <v>17</v>
      </c>
      <c r="I28" s="23">
        <v>0.003155427935605043</v>
      </c>
    </row>
    <row r="29" spans="2:9" ht="12">
      <c r="B29" t="s">
        <v>16</v>
      </c>
      <c r="C29">
        <v>480</v>
      </c>
      <c r="D29" t="s">
        <v>28</v>
      </c>
      <c r="E29">
        <v>3500</v>
      </c>
      <c r="G29" t="s">
        <v>17</v>
      </c>
      <c r="I29" s="23">
        <v>0.003153045159394396</v>
      </c>
    </row>
    <row r="30" spans="2:9" ht="12">
      <c r="B30" t="s">
        <v>16</v>
      </c>
      <c r="C30">
        <v>480</v>
      </c>
      <c r="D30" t="s">
        <v>28</v>
      </c>
      <c r="E30">
        <v>4000</v>
      </c>
      <c r="G30" t="s">
        <v>17</v>
      </c>
      <c r="I30" s="23">
        <v>0.0031507496184696327</v>
      </c>
    </row>
    <row r="31" spans="2:9" ht="12">
      <c r="B31" t="s">
        <v>16</v>
      </c>
      <c r="C31">
        <v>480</v>
      </c>
      <c r="D31" t="s">
        <v>28</v>
      </c>
      <c r="E31">
        <v>4500</v>
      </c>
      <c r="G31" t="s">
        <v>17</v>
      </c>
      <c r="I31" s="23">
        <v>0.003148537649411164</v>
      </c>
    </row>
    <row r="32" spans="2:9" ht="12">
      <c r="B32" t="s">
        <v>16</v>
      </c>
      <c r="C32">
        <v>480</v>
      </c>
      <c r="D32" t="s">
        <v>28</v>
      </c>
      <c r="E32">
        <v>5000</v>
      </c>
      <c r="G32" t="s">
        <v>17</v>
      </c>
      <c r="I32" s="23">
        <v>0.003146406030152325</v>
      </c>
    </row>
    <row r="33" spans="2:9" ht="12">
      <c r="B33" t="s">
        <v>16</v>
      </c>
      <c r="C33">
        <v>480</v>
      </c>
      <c r="D33" t="s">
        <v>28</v>
      </c>
      <c r="E33">
        <v>5500</v>
      </c>
      <c r="G33" t="s">
        <v>17</v>
      </c>
      <c r="I33" s="23">
        <v>0.0031443514404048247</v>
      </c>
    </row>
    <row r="34" spans="2:9" ht="12">
      <c r="B34" t="s">
        <v>16</v>
      </c>
      <c r="C34">
        <v>480</v>
      </c>
      <c r="D34" t="s">
        <v>28</v>
      </c>
      <c r="E34">
        <v>6000</v>
      </c>
      <c r="G34" t="s">
        <v>17</v>
      </c>
      <c r="I34" s="23">
        <v>0.0031423707836659483</v>
      </c>
    </row>
    <row r="35" spans="2:9" ht="12">
      <c r="B35" t="s">
        <v>16</v>
      </c>
      <c r="C35">
        <v>480</v>
      </c>
      <c r="D35" t="s">
        <v>28</v>
      </c>
      <c r="E35">
        <v>6500</v>
      </c>
      <c r="G35" t="s">
        <v>17</v>
      </c>
      <c r="I35" s="23">
        <v>0.0031404610631331734</v>
      </c>
    </row>
    <row r="36" spans="2:9" ht="12">
      <c r="B36" t="s">
        <v>16</v>
      </c>
      <c r="C36">
        <v>480</v>
      </c>
      <c r="D36" t="s">
        <v>28</v>
      </c>
      <c r="E36">
        <v>7000</v>
      </c>
      <c r="G36" t="s">
        <v>17</v>
      </c>
      <c r="I36" s="23">
        <v>0.0031386197733849993</v>
      </c>
    </row>
    <row r="37" spans="2:9" ht="12">
      <c r="B37" t="s">
        <v>16</v>
      </c>
      <c r="C37">
        <v>480</v>
      </c>
      <c r="D37" t="s">
        <v>28</v>
      </c>
      <c r="E37">
        <v>7500</v>
      </c>
      <c r="G37" t="s">
        <v>17</v>
      </c>
      <c r="I37" s="23">
        <v>0.003136844088102779</v>
      </c>
    </row>
    <row r="38" spans="2:9" ht="12">
      <c r="B38" t="s">
        <v>16</v>
      </c>
      <c r="C38">
        <v>480</v>
      </c>
      <c r="D38" t="s">
        <v>28</v>
      </c>
      <c r="E38">
        <v>8000</v>
      </c>
      <c r="G38" t="s">
        <v>17</v>
      </c>
      <c r="I38" s="23">
        <v>0.0031351315233703225</v>
      </c>
    </row>
    <row r="39" spans="2:9" ht="12">
      <c r="B39" t="s">
        <v>16</v>
      </c>
      <c r="C39">
        <v>480</v>
      </c>
      <c r="D39" t="s">
        <v>28</v>
      </c>
      <c r="E39">
        <v>8500</v>
      </c>
      <c r="G39" t="s">
        <v>17</v>
      </c>
      <c r="I39" s="23">
        <v>0.003133479639772573</v>
      </c>
    </row>
    <row r="40" spans="2:9" ht="12">
      <c r="B40" t="s">
        <v>16</v>
      </c>
      <c r="C40">
        <v>480</v>
      </c>
      <c r="D40" t="s">
        <v>28</v>
      </c>
      <c r="E40">
        <v>9000</v>
      </c>
      <c r="G40" t="s">
        <v>17</v>
      </c>
      <c r="I40" s="23">
        <v>0.003131886133497153</v>
      </c>
    </row>
    <row r="41" spans="2:9" ht="12">
      <c r="B41" t="s">
        <v>16</v>
      </c>
      <c r="C41">
        <v>480</v>
      </c>
      <c r="D41" t="s">
        <v>28</v>
      </c>
      <c r="E41">
        <v>9500</v>
      </c>
      <c r="G41" t="s">
        <v>17</v>
      </c>
      <c r="I41" s="23">
        <v>0.003130348187209359</v>
      </c>
    </row>
    <row r="42" spans="2:9" ht="12">
      <c r="B42" t="s">
        <v>16</v>
      </c>
      <c r="C42">
        <v>480</v>
      </c>
      <c r="D42" t="s">
        <v>28</v>
      </c>
      <c r="E42">
        <v>10000</v>
      </c>
      <c r="G42" t="s">
        <v>17</v>
      </c>
      <c r="I42" s="23">
        <v>0.0031288649471674012</v>
      </c>
    </row>
    <row r="43" spans="2:9" ht="12">
      <c r="B43" t="s">
        <v>16</v>
      </c>
      <c r="C43">
        <v>480</v>
      </c>
      <c r="D43" t="s">
        <v>28</v>
      </c>
      <c r="E43">
        <v>11000</v>
      </c>
      <c r="G43" t="s">
        <v>17</v>
      </c>
      <c r="I43" s="23">
        <v>0.003125981545947066</v>
      </c>
    </row>
    <row r="44" spans="2:9" ht="12">
      <c r="B44" t="s">
        <v>16</v>
      </c>
      <c r="C44">
        <v>480</v>
      </c>
      <c r="D44" t="s">
        <v>28</v>
      </c>
      <c r="E44">
        <v>12000</v>
      </c>
      <c r="G44" t="s">
        <v>17</v>
      </c>
      <c r="I44" s="23">
        <v>0.003123370042704908</v>
      </c>
    </row>
    <row r="45" spans="2:9" ht="12">
      <c r="B45" t="s">
        <v>16</v>
      </c>
      <c r="C45">
        <v>480</v>
      </c>
      <c r="D45" t="s">
        <v>28</v>
      </c>
      <c r="E45">
        <v>13000</v>
      </c>
      <c r="G45" t="s">
        <v>17</v>
      </c>
      <c r="I45" s="23">
        <v>0.0031209364315632313</v>
      </c>
    </row>
    <row r="46" spans="2:9" ht="12">
      <c r="B46" t="s">
        <v>16</v>
      </c>
      <c r="C46">
        <v>480</v>
      </c>
      <c r="D46" t="s">
        <v>28</v>
      </c>
      <c r="E46">
        <v>14000</v>
      </c>
      <c r="G46" t="s">
        <v>17</v>
      </c>
      <c r="I46" s="23">
        <v>0.0031186701705036074</v>
      </c>
    </row>
    <row r="47" spans="2:9" ht="12">
      <c r="B47" t="s">
        <v>16</v>
      </c>
      <c r="C47">
        <v>480</v>
      </c>
      <c r="D47" t="s">
        <v>28</v>
      </c>
      <c r="E47">
        <v>15000</v>
      </c>
      <c r="G47" t="s">
        <v>17</v>
      </c>
      <c r="I47" s="23">
        <v>0.0031165576852390793</v>
      </c>
    </row>
    <row r="48" spans="2:9" ht="12">
      <c r="B48" t="s">
        <v>16</v>
      </c>
      <c r="C48">
        <v>480</v>
      </c>
      <c r="D48" t="s">
        <v>28</v>
      </c>
      <c r="E48">
        <v>16000</v>
      </c>
      <c r="G48" t="s">
        <v>17</v>
      </c>
      <c r="I48" s="23">
        <v>0.003114591340510037</v>
      </c>
    </row>
    <row r="49" spans="2:9" ht="12">
      <c r="B49" t="s">
        <v>16</v>
      </c>
      <c r="C49">
        <v>480</v>
      </c>
      <c r="D49" t="s">
        <v>28</v>
      </c>
      <c r="E49">
        <v>17000</v>
      </c>
      <c r="G49" t="s">
        <v>17</v>
      </c>
      <c r="I49" s="23">
        <v>0.003112759213209761</v>
      </c>
    </row>
    <row r="50" spans="2:9" ht="12">
      <c r="B50" t="s">
        <v>16</v>
      </c>
      <c r="C50">
        <v>480</v>
      </c>
      <c r="D50" t="s">
        <v>28</v>
      </c>
      <c r="E50">
        <v>18000</v>
      </c>
      <c r="G50" t="s">
        <v>17</v>
      </c>
      <c r="I50" s="23">
        <v>0.0031110523668677835</v>
      </c>
    </row>
    <row r="51" spans="2:9" ht="12">
      <c r="B51" t="s">
        <v>16</v>
      </c>
      <c r="C51">
        <v>480</v>
      </c>
      <c r="D51" t="s">
        <v>28</v>
      </c>
      <c r="E51">
        <v>19000</v>
      </c>
      <c r="G51" t="s">
        <v>17</v>
      </c>
      <c r="I51" s="23">
        <v>0.003109462669784439</v>
      </c>
    </row>
    <row r="52" spans="2:9" ht="12">
      <c r="B52" t="s">
        <v>16</v>
      </c>
      <c r="C52">
        <v>480</v>
      </c>
      <c r="D52" t="s">
        <v>28</v>
      </c>
      <c r="E52">
        <v>20000</v>
      </c>
      <c r="G52" t="s">
        <v>17</v>
      </c>
      <c r="I52" s="23">
        <v>0.0031079824110934393</v>
      </c>
    </row>
    <row r="53" spans="2:9" ht="12">
      <c r="B53" t="s">
        <v>16</v>
      </c>
      <c r="C53">
        <v>480</v>
      </c>
      <c r="D53" t="s">
        <v>28</v>
      </c>
      <c r="E53">
        <v>22000</v>
      </c>
      <c r="G53" t="s">
        <v>17</v>
      </c>
      <c r="I53" s="23">
        <v>0.003105359992604145</v>
      </c>
    </row>
    <row r="54" spans="2:9" ht="12">
      <c r="B54" t="s">
        <v>16</v>
      </c>
      <c r="C54">
        <v>480</v>
      </c>
      <c r="D54" t="s">
        <v>28</v>
      </c>
      <c r="E54">
        <v>24000</v>
      </c>
      <c r="G54" t="s">
        <v>17</v>
      </c>
      <c r="I54" s="23">
        <v>0.0031030317591348687</v>
      </c>
    </row>
    <row r="55" spans="2:9" ht="12">
      <c r="B55" t="s">
        <v>16</v>
      </c>
      <c r="C55">
        <v>480</v>
      </c>
      <c r="D55" t="s">
        <v>28</v>
      </c>
      <c r="E55">
        <v>26000</v>
      </c>
      <c r="G55" t="s">
        <v>17</v>
      </c>
      <c r="I55" s="23">
        <v>0.0031010057398530057</v>
      </c>
    </row>
    <row r="56" spans="2:9" ht="12">
      <c r="B56" t="s">
        <v>16</v>
      </c>
      <c r="C56">
        <v>480</v>
      </c>
      <c r="D56" t="s">
        <v>28</v>
      </c>
      <c r="E56">
        <v>28000</v>
      </c>
      <c r="G56" t="s">
        <v>17</v>
      </c>
      <c r="I56" s="23">
        <v>0.003099238722942285</v>
      </c>
    </row>
    <row r="57" spans="2:9" ht="12">
      <c r="B57" t="s">
        <v>16</v>
      </c>
      <c r="C57">
        <v>480</v>
      </c>
      <c r="D57" t="s">
        <v>28</v>
      </c>
      <c r="E57">
        <v>30000</v>
      </c>
      <c r="G57" t="s">
        <v>17</v>
      </c>
      <c r="I57" s="23">
        <v>0.0030977957896663167</v>
      </c>
    </row>
    <row r="58" spans="2:9" ht="12">
      <c r="B58" t="s">
        <v>16</v>
      </c>
      <c r="C58">
        <v>480</v>
      </c>
      <c r="D58" t="s">
        <v>28</v>
      </c>
      <c r="E58">
        <v>32000</v>
      </c>
      <c r="G58" t="s">
        <v>17</v>
      </c>
      <c r="I58" s="23">
        <v>0.003096578459882886</v>
      </c>
    </row>
    <row r="59" spans="2:9" ht="12">
      <c r="B59" t="s">
        <v>16</v>
      </c>
      <c r="C59">
        <v>480</v>
      </c>
      <c r="D59" t="s">
        <v>28</v>
      </c>
      <c r="E59">
        <v>36000</v>
      </c>
      <c r="G59" t="s">
        <v>17</v>
      </c>
      <c r="I59" s="23">
        <v>0.0030947258628448836</v>
      </c>
    </row>
    <row r="60" spans="2:9" ht="12">
      <c r="B60" t="s">
        <v>16</v>
      </c>
      <c r="C60">
        <v>480</v>
      </c>
      <c r="D60" t="s">
        <v>28</v>
      </c>
      <c r="E60">
        <v>38000</v>
      </c>
      <c r="G60" t="s">
        <v>17</v>
      </c>
      <c r="I60" s="23">
        <v>0.0030939995612846785</v>
      </c>
    </row>
    <row r="61" spans="2:9" ht="12">
      <c r="B61" t="s">
        <v>16</v>
      </c>
      <c r="C61">
        <v>480</v>
      </c>
      <c r="D61" t="s">
        <v>28</v>
      </c>
      <c r="E61">
        <v>40000</v>
      </c>
      <c r="G61" t="s">
        <v>17</v>
      </c>
      <c r="I61" s="23">
        <v>0.003093428519085184</v>
      </c>
    </row>
    <row r="62" spans="2:9" ht="12">
      <c r="B62" t="s">
        <v>16</v>
      </c>
      <c r="C62">
        <v>480</v>
      </c>
      <c r="D62" t="s">
        <v>28</v>
      </c>
      <c r="E62">
        <v>45000</v>
      </c>
      <c r="G62" t="s">
        <v>17</v>
      </c>
      <c r="I62" s="23">
        <v>0.003092525328038436</v>
      </c>
    </row>
    <row r="63" spans="2:9" s="4" customFormat="1" ht="12">
      <c r="B63" s="4" t="s">
        <v>16</v>
      </c>
      <c r="C63" s="4">
        <v>480</v>
      </c>
      <c r="D63" s="4" t="s">
        <v>28</v>
      </c>
      <c r="E63" s="4">
        <v>50000</v>
      </c>
      <c r="G63" s="4" t="s">
        <v>17</v>
      </c>
      <c r="I63" s="24">
        <v>0.0030921271142747902</v>
      </c>
    </row>
    <row r="64" spans="2:9" ht="12">
      <c r="B64" t="s">
        <v>16</v>
      </c>
      <c r="C64">
        <v>480</v>
      </c>
      <c r="D64" t="s">
        <v>28</v>
      </c>
      <c r="E64">
        <v>55000</v>
      </c>
      <c r="G64" t="s">
        <v>17</v>
      </c>
      <c r="I64" s="23">
        <v>0.003092144296592084</v>
      </c>
    </row>
    <row r="65" spans="2:9" ht="12">
      <c r="B65" t="s">
        <v>16</v>
      </c>
      <c r="C65">
        <v>480</v>
      </c>
      <c r="D65" t="s">
        <v>28</v>
      </c>
      <c r="E65">
        <v>60000</v>
      </c>
      <c r="G65" t="s">
        <v>17</v>
      </c>
      <c r="I65" s="23">
        <v>0.0030924898723765173</v>
      </c>
    </row>
    <row r="67" ht="12">
      <c r="B67" s="22" t="s">
        <v>37</v>
      </c>
    </row>
    <row r="69" spans="2:9" ht="12">
      <c r="B69" t="s">
        <v>16</v>
      </c>
      <c r="C69">
        <v>440</v>
      </c>
      <c r="D69" t="s">
        <v>28</v>
      </c>
      <c r="E69">
        <v>40000</v>
      </c>
      <c r="G69" t="s">
        <v>17</v>
      </c>
      <c r="I69" s="23">
        <v>0.003119364409556688</v>
      </c>
    </row>
    <row r="70" spans="2:9" ht="12">
      <c r="B70" t="s">
        <v>16</v>
      </c>
      <c r="C70">
        <v>440</v>
      </c>
      <c r="D70" t="s">
        <v>28</v>
      </c>
      <c r="E70">
        <v>45000</v>
      </c>
      <c r="G70" t="s">
        <v>17</v>
      </c>
      <c r="I70" s="23">
        <v>0.003119685592723908</v>
      </c>
    </row>
    <row r="71" spans="2:9" ht="12">
      <c r="B71" t="s">
        <v>16</v>
      </c>
      <c r="C71">
        <v>440</v>
      </c>
      <c r="D71" t="s">
        <v>28</v>
      </c>
      <c r="E71">
        <v>50000</v>
      </c>
      <c r="G71" t="s">
        <v>17</v>
      </c>
      <c r="I71" s="23">
        <v>0.003120361857389067</v>
      </c>
    </row>
    <row r="72" spans="2:9" ht="12">
      <c r="B72" t="s">
        <v>16</v>
      </c>
      <c r="C72">
        <v>440</v>
      </c>
      <c r="D72" t="s">
        <v>28</v>
      </c>
      <c r="E72">
        <v>55000</v>
      </c>
      <c r="G72" t="s">
        <v>17</v>
      </c>
      <c r="I72" s="23">
        <v>0.0031212764606104084</v>
      </c>
    </row>
    <row r="73" spans="2:9" ht="12">
      <c r="B73" t="s">
        <v>16</v>
      </c>
      <c r="C73">
        <v>440</v>
      </c>
      <c r="D73" t="s">
        <v>28</v>
      </c>
      <c r="E73">
        <v>60000</v>
      </c>
      <c r="G73" t="s">
        <v>17</v>
      </c>
      <c r="I73" s="23">
        <v>0.0031223464813003436</v>
      </c>
    </row>
    <row r="74" spans="2:9" ht="12">
      <c r="B74" t="s">
        <v>16</v>
      </c>
      <c r="C74">
        <v>460</v>
      </c>
      <c r="D74" t="s">
        <v>28</v>
      </c>
      <c r="E74">
        <v>40000</v>
      </c>
      <c r="G74" t="s">
        <v>17</v>
      </c>
      <c r="I74" s="23">
        <v>0.003104855937679854</v>
      </c>
    </row>
    <row r="75" spans="2:9" ht="12">
      <c r="B75" t="s">
        <v>16</v>
      </c>
      <c r="C75">
        <v>460</v>
      </c>
      <c r="D75" t="s">
        <v>28</v>
      </c>
      <c r="E75">
        <v>45000</v>
      </c>
      <c r="G75" t="s">
        <v>17</v>
      </c>
      <c r="I75" s="23">
        <v>0.0031046462760219214</v>
      </c>
    </row>
    <row r="76" spans="2:9" ht="12">
      <c r="B76" t="s">
        <v>16</v>
      </c>
      <c r="C76">
        <v>460</v>
      </c>
      <c r="D76" t="s">
        <v>28</v>
      </c>
      <c r="E76">
        <v>50000</v>
      </c>
      <c r="G76" t="s">
        <v>17</v>
      </c>
      <c r="I76" s="23">
        <v>0.0031048352270253805</v>
      </c>
    </row>
    <row r="77" spans="2:9" ht="12">
      <c r="B77" t="s">
        <v>16</v>
      </c>
      <c r="C77">
        <v>460</v>
      </c>
      <c r="D77" t="s">
        <v>28</v>
      </c>
      <c r="E77">
        <v>55000</v>
      </c>
      <c r="G77" t="s">
        <v>17</v>
      </c>
      <c r="I77" s="23">
        <v>0.003105352593435594</v>
      </c>
    </row>
    <row r="78" spans="2:9" ht="12">
      <c r="B78" t="s">
        <v>16</v>
      </c>
      <c r="C78">
        <v>460</v>
      </c>
      <c r="D78" t="s">
        <v>28</v>
      </c>
      <c r="E78">
        <v>60000</v>
      </c>
      <c r="G78" t="s">
        <v>17</v>
      </c>
      <c r="I78" s="23">
        <v>0.003106052528186348</v>
      </c>
    </row>
    <row r="79" spans="2:9" ht="12">
      <c r="B79" t="s">
        <v>16</v>
      </c>
      <c r="C79">
        <v>480</v>
      </c>
      <c r="D79" t="s">
        <v>28</v>
      </c>
      <c r="E79">
        <v>40000</v>
      </c>
      <c r="G79" t="s">
        <v>17</v>
      </c>
      <c r="I79" s="23">
        <v>0.00309333668418427</v>
      </c>
    </row>
    <row r="80" spans="2:9" ht="12">
      <c r="B80" t="s">
        <v>16</v>
      </c>
      <c r="C80">
        <v>480</v>
      </c>
      <c r="D80" t="s">
        <v>28</v>
      </c>
      <c r="E80">
        <v>45000</v>
      </c>
      <c r="G80" t="s">
        <v>17</v>
      </c>
      <c r="I80" s="23">
        <v>0.003092525325810261</v>
      </c>
    </row>
    <row r="81" spans="2:9" ht="12">
      <c r="B81" t="s">
        <v>16</v>
      </c>
      <c r="C81">
        <v>480</v>
      </c>
      <c r="D81" t="s">
        <v>28</v>
      </c>
      <c r="E81">
        <v>50000</v>
      </c>
      <c r="G81" t="s">
        <v>17</v>
      </c>
      <c r="I81" s="23">
        <v>0.0030921271143569433</v>
      </c>
    </row>
    <row r="82" spans="2:9" ht="12">
      <c r="B82" t="s">
        <v>16</v>
      </c>
      <c r="C82">
        <v>480</v>
      </c>
      <c r="D82" t="s">
        <v>28</v>
      </c>
      <c r="E82">
        <v>55000</v>
      </c>
      <c r="G82" t="s">
        <v>17</v>
      </c>
      <c r="I82" s="23">
        <v>0.003092144296498735</v>
      </c>
    </row>
    <row r="83" spans="2:9" ht="12">
      <c r="B83" t="s">
        <v>16</v>
      </c>
      <c r="C83">
        <v>480</v>
      </c>
      <c r="D83" t="s">
        <v>28</v>
      </c>
      <c r="E83">
        <v>60000</v>
      </c>
      <c r="G83" t="s">
        <v>17</v>
      </c>
      <c r="I83" s="23">
        <v>0.003092489872363777</v>
      </c>
    </row>
    <row r="84" spans="2:9" ht="12">
      <c r="B84" t="s">
        <v>16</v>
      </c>
      <c r="C84">
        <v>500</v>
      </c>
      <c r="D84" t="s">
        <v>28</v>
      </c>
      <c r="E84">
        <v>40000</v>
      </c>
      <c r="G84" t="s">
        <v>17</v>
      </c>
      <c r="I84" s="23">
        <v>0.0030846592077434826</v>
      </c>
    </row>
    <row r="85" spans="2:9" ht="12">
      <c r="B85" t="s">
        <v>16</v>
      </c>
      <c r="C85">
        <v>500</v>
      </c>
      <c r="D85" t="s">
        <v>28</v>
      </c>
      <c r="E85">
        <v>45000</v>
      </c>
      <c r="G85" t="s">
        <v>17</v>
      </c>
      <c r="I85" s="23">
        <v>0.0030830315670612204</v>
      </c>
    </row>
    <row r="86" spans="2:9" ht="12">
      <c r="B86" t="s">
        <v>16</v>
      </c>
      <c r="C86">
        <v>500</v>
      </c>
      <c r="D86" t="s">
        <v>28</v>
      </c>
      <c r="E86">
        <v>50000</v>
      </c>
      <c r="G86" t="s">
        <v>17</v>
      </c>
      <c r="I86" s="23">
        <v>0.0030819961229903606</v>
      </c>
    </row>
    <row r="87" spans="2:9" ht="12">
      <c r="B87" t="s">
        <v>16</v>
      </c>
      <c r="C87">
        <v>500</v>
      </c>
      <c r="D87" t="s">
        <v>28</v>
      </c>
      <c r="E87">
        <v>55000</v>
      </c>
      <c r="G87" t="s">
        <v>17</v>
      </c>
      <c r="I87" s="23">
        <v>0.003081477924667156</v>
      </c>
    </row>
    <row r="88" spans="2:9" ht="12">
      <c r="B88" t="s">
        <v>16</v>
      </c>
      <c r="C88">
        <v>500</v>
      </c>
      <c r="D88" t="s">
        <v>28</v>
      </c>
      <c r="E88">
        <v>60000</v>
      </c>
      <c r="G88" t="s">
        <v>17</v>
      </c>
      <c r="I88" s="23">
        <v>0.0030813545805855524</v>
      </c>
    </row>
    <row r="89" spans="2:9" ht="12">
      <c r="B89" t="s">
        <v>16</v>
      </c>
      <c r="C89">
        <v>500</v>
      </c>
      <c r="D89" t="s">
        <v>28</v>
      </c>
      <c r="E89">
        <v>65000</v>
      </c>
      <c r="G89" t="s">
        <v>17</v>
      </c>
      <c r="I89" s="23">
        <v>0.0030815283363622046</v>
      </c>
    </row>
    <row r="90" spans="2:9" ht="12">
      <c r="B90" t="s">
        <v>16</v>
      </c>
      <c r="C90">
        <v>520</v>
      </c>
      <c r="D90" t="s">
        <v>28</v>
      </c>
      <c r="E90">
        <v>40000</v>
      </c>
      <c r="G90" t="s">
        <v>17</v>
      </c>
      <c r="I90" s="23">
        <v>0.0030783978431394125</v>
      </c>
    </row>
    <row r="91" spans="2:9" ht="12">
      <c r="B91" t="s">
        <v>16</v>
      </c>
      <c r="C91">
        <v>520</v>
      </c>
      <c r="D91" t="s">
        <v>28</v>
      </c>
      <c r="E91">
        <v>45000</v>
      </c>
      <c r="G91" t="s">
        <v>17</v>
      </c>
      <c r="I91" s="23">
        <v>0.003075905698747562</v>
      </c>
    </row>
    <row r="92" spans="2:9" ht="12">
      <c r="B92" t="s">
        <v>16</v>
      </c>
      <c r="C92">
        <v>520</v>
      </c>
      <c r="D92" t="s">
        <v>28</v>
      </c>
      <c r="E92">
        <v>50000</v>
      </c>
      <c r="G92" t="s">
        <v>17</v>
      </c>
      <c r="I92" s="23">
        <v>0.0030741816312101606</v>
      </c>
    </row>
    <row r="93" spans="2:9" ht="12">
      <c r="B93" t="s">
        <v>16</v>
      </c>
      <c r="C93">
        <v>520</v>
      </c>
      <c r="D93" t="s">
        <v>28</v>
      </c>
      <c r="E93">
        <v>55000</v>
      </c>
      <c r="G93" t="s">
        <v>17</v>
      </c>
      <c r="I93" s="23">
        <v>0.0030730651014474353</v>
      </c>
    </row>
    <row r="94" spans="2:9" ht="12">
      <c r="B94" t="s">
        <v>16</v>
      </c>
      <c r="C94">
        <v>520</v>
      </c>
      <c r="D94" t="s">
        <v>28</v>
      </c>
      <c r="E94">
        <v>60000</v>
      </c>
      <c r="G94" t="s">
        <v>17</v>
      </c>
      <c r="I94" s="23">
        <v>0.003072416813754825</v>
      </c>
    </row>
    <row r="95" spans="2:9" ht="12">
      <c r="B95" t="s">
        <v>16</v>
      </c>
      <c r="C95">
        <v>520</v>
      </c>
      <c r="D95" t="s">
        <v>28</v>
      </c>
      <c r="E95">
        <v>65000</v>
      </c>
      <c r="G95" t="s">
        <v>17</v>
      </c>
      <c r="I95" s="23">
        <v>0.003072114220535501</v>
      </c>
    </row>
    <row r="96" spans="2:9" s="4" customFormat="1" ht="12">
      <c r="B96" s="4" t="s">
        <v>16</v>
      </c>
      <c r="C96" s="4">
        <v>520</v>
      </c>
      <c r="D96" s="4" t="s">
        <v>28</v>
      </c>
      <c r="E96" s="4">
        <v>70000</v>
      </c>
      <c r="G96" s="4" t="s">
        <v>17</v>
      </c>
      <c r="I96" s="24">
        <v>0.0030720472396944024</v>
      </c>
    </row>
    <row r="97" spans="2:9" ht="12">
      <c r="B97" t="s">
        <v>16</v>
      </c>
      <c r="C97">
        <v>520</v>
      </c>
      <c r="D97" t="s">
        <v>28</v>
      </c>
      <c r="E97">
        <v>75000</v>
      </c>
      <c r="G97" t="s">
        <v>17</v>
      </c>
      <c r="I97" s="23">
        <v>0.003072429402321357</v>
      </c>
    </row>
    <row r="99" ht="12">
      <c r="B99" s="22" t="s">
        <v>39</v>
      </c>
    </row>
    <row r="101" spans="2:9" ht="12">
      <c r="B101" t="s">
        <v>16</v>
      </c>
      <c r="C101">
        <v>500</v>
      </c>
      <c r="D101" t="s">
        <v>28</v>
      </c>
      <c r="E101">
        <v>70000</v>
      </c>
      <c r="G101" t="s">
        <v>17</v>
      </c>
      <c r="I101" s="23">
        <v>0.0030819451937057277</v>
      </c>
    </row>
    <row r="102" spans="2:9" ht="12">
      <c r="B102" t="s">
        <v>16</v>
      </c>
      <c r="C102">
        <v>520</v>
      </c>
      <c r="D102" t="s">
        <v>28</v>
      </c>
      <c r="E102">
        <v>70000</v>
      </c>
      <c r="G102" t="s">
        <v>17</v>
      </c>
      <c r="I102" s="23">
        <v>0.0030721972247619773</v>
      </c>
    </row>
    <row r="103" spans="2:9" ht="12">
      <c r="B103" t="s">
        <v>16</v>
      </c>
      <c r="C103">
        <v>540</v>
      </c>
      <c r="D103" t="s">
        <v>28</v>
      </c>
      <c r="E103">
        <v>70000</v>
      </c>
      <c r="G103" t="s">
        <v>17</v>
      </c>
      <c r="I103" s="23">
        <v>0.003064305782537129</v>
      </c>
    </row>
    <row r="104" spans="2:9" ht="12">
      <c r="B104" t="s">
        <v>16</v>
      </c>
      <c r="C104">
        <v>560</v>
      </c>
      <c r="D104" t="s">
        <v>28</v>
      </c>
      <c r="E104">
        <v>70000</v>
      </c>
      <c r="G104" t="s">
        <v>17</v>
      </c>
      <c r="I104" s="23">
        <v>0.0030581557279409826</v>
      </c>
    </row>
    <row r="105" spans="2:9" ht="12">
      <c r="B105" t="s">
        <v>16</v>
      </c>
      <c r="C105">
        <v>580</v>
      </c>
      <c r="D105" t="s">
        <v>28</v>
      </c>
      <c r="E105">
        <v>70000</v>
      </c>
      <c r="G105" t="s">
        <v>17</v>
      </c>
      <c r="I105" s="23">
        <v>0.0030535958975986184</v>
      </c>
    </row>
    <row r="106" spans="2:9" ht="12">
      <c r="B106" t="s">
        <v>16</v>
      </c>
      <c r="C106">
        <v>600</v>
      </c>
      <c r="D106" t="s">
        <v>28</v>
      </c>
      <c r="E106">
        <v>70000</v>
      </c>
      <c r="G106" t="s">
        <v>17</v>
      </c>
      <c r="I106" s="23">
        <v>0.0030504944121823984</v>
      </c>
    </row>
    <row r="107" spans="2:9" ht="12">
      <c r="B107" t="s">
        <v>16</v>
      </c>
      <c r="C107">
        <v>620</v>
      </c>
      <c r="D107" t="s">
        <v>28</v>
      </c>
      <c r="E107">
        <v>70000</v>
      </c>
      <c r="G107" t="s">
        <v>17</v>
      </c>
      <c r="I107" s="23">
        <v>0.003048715377447759</v>
      </c>
    </row>
    <row r="108" spans="2:9" s="4" customFormat="1" ht="12">
      <c r="B108" s="4" t="s">
        <v>16</v>
      </c>
      <c r="C108" s="4">
        <v>640</v>
      </c>
      <c r="D108" s="4" t="s">
        <v>28</v>
      </c>
      <c r="E108" s="4">
        <v>70000</v>
      </c>
      <c r="G108" s="4" t="s">
        <v>17</v>
      </c>
      <c r="I108" s="24">
        <v>0.003048147388353191</v>
      </c>
    </row>
    <row r="109" spans="2:9" ht="12">
      <c r="B109" t="s">
        <v>16</v>
      </c>
      <c r="C109">
        <v>660</v>
      </c>
      <c r="D109" t="s">
        <v>28</v>
      </c>
      <c r="E109">
        <v>70000</v>
      </c>
      <c r="G109" t="s">
        <v>17</v>
      </c>
      <c r="I109" s="23">
        <v>0.0030486796149438765</v>
      </c>
    </row>
    <row r="110" spans="2:9" ht="12">
      <c r="B110" t="s">
        <v>16</v>
      </c>
      <c r="C110">
        <v>680</v>
      </c>
      <c r="D110" t="s">
        <v>28</v>
      </c>
      <c r="E110">
        <v>70000</v>
      </c>
      <c r="G110" t="s">
        <v>17</v>
      </c>
      <c r="I110" s="23">
        <v>0.0030502156965120423</v>
      </c>
    </row>
    <row r="111" spans="2:9" ht="12">
      <c r="B111" t="s">
        <v>16</v>
      </c>
      <c r="C111">
        <v>700</v>
      </c>
      <c r="D111" t="s">
        <v>28</v>
      </c>
      <c r="E111">
        <v>70000</v>
      </c>
      <c r="G111" t="s">
        <v>17</v>
      </c>
      <c r="I111" s="23">
        <v>0.0030526632865611122</v>
      </c>
    </row>
    <row r="112" spans="8:9" ht="12">
      <c r="H112" s="4" t="s">
        <v>22</v>
      </c>
      <c r="I112" s="23">
        <f>MIN(I101:I111)</f>
        <v>0.003048147388353191</v>
      </c>
    </row>
    <row r="114" ht="12">
      <c r="B114" s="22" t="s">
        <v>38</v>
      </c>
    </row>
    <row r="116" spans="2:9" ht="12">
      <c r="B116" t="s">
        <v>16</v>
      </c>
      <c r="C116">
        <v>600</v>
      </c>
      <c r="D116" t="s">
        <v>28</v>
      </c>
      <c r="E116">
        <v>60000</v>
      </c>
      <c r="G116" t="s">
        <v>17</v>
      </c>
      <c r="I116" s="23">
        <v>0.0030548970393822037</v>
      </c>
    </row>
    <row r="117" spans="2:9" ht="12">
      <c r="B117" t="s">
        <v>16</v>
      </c>
      <c r="C117">
        <v>600</v>
      </c>
      <c r="D117" t="s">
        <v>28</v>
      </c>
      <c r="E117">
        <v>65000</v>
      </c>
      <c r="G117" t="s">
        <v>17</v>
      </c>
      <c r="I117" s="23">
        <v>0.0030524551974003876</v>
      </c>
    </row>
    <row r="118" spans="2:9" ht="12">
      <c r="B118" t="s">
        <v>16</v>
      </c>
      <c r="C118">
        <v>600</v>
      </c>
      <c r="D118" t="s">
        <v>28</v>
      </c>
      <c r="E118">
        <v>70000</v>
      </c>
      <c r="G118" t="s">
        <v>17</v>
      </c>
      <c r="I118" s="23">
        <v>0.0030503880370670463</v>
      </c>
    </row>
    <row r="119" spans="2:9" ht="12">
      <c r="B119" t="s">
        <v>16</v>
      </c>
      <c r="C119">
        <v>600</v>
      </c>
      <c r="D119" t="s">
        <v>28</v>
      </c>
      <c r="E119">
        <v>75000</v>
      </c>
      <c r="G119" t="s">
        <v>17</v>
      </c>
      <c r="I119" s="23">
        <v>0.003048958292666516</v>
      </c>
    </row>
    <row r="120" spans="2:9" ht="12">
      <c r="B120" t="s">
        <v>16</v>
      </c>
      <c r="C120">
        <v>600</v>
      </c>
      <c r="D120" t="s">
        <v>28</v>
      </c>
      <c r="E120">
        <v>80000</v>
      </c>
      <c r="G120" t="s">
        <v>17</v>
      </c>
      <c r="I120" s="23">
        <v>0.003047683621688403</v>
      </c>
    </row>
    <row r="121" spans="2:9" ht="12">
      <c r="B121" t="s">
        <v>16</v>
      </c>
      <c r="C121">
        <v>620</v>
      </c>
      <c r="D121" t="s">
        <v>28</v>
      </c>
      <c r="E121">
        <v>60000</v>
      </c>
      <c r="G121" t="s">
        <v>17</v>
      </c>
      <c r="I121" s="23">
        <v>0.003054130571382684</v>
      </c>
    </row>
    <row r="122" spans="2:9" ht="12">
      <c r="B122" t="s">
        <v>16</v>
      </c>
      <c r="C122">
        <v>620</v>
      </c>
      <c r="D122" t="s">
        <v>28</v>
      </c>
      <c r="E122">
        <v>65000</v>
      </c>
      <c r="G122" t="s">
        <v>17</v>
      </c>
      <c r="I122" s="23">
        <v>0.0030512092868869543</v>
      </c>
    </row>
    <row r="123" spans="2:9" ht="12">
      <c r="B123" t="s">
        <v>16</v>
      </c>
      <c r="C123">
        <v>620</v>
      </c>
      <c r="D123" t="s">
        <v>28</v>
      </c>
      <c r="E123">
        <v>70000</v>
      </c>
      <c r="G123" t="s">
        <v>17</v>
      </c>
      <c r="I123" s="23">
        <v>0.003048622419650457</v>
      </c>
    </row>
    <row r="124" spans="2:9" ht="12">
      <c r="B124" t="s">
        <v>16</v>
      </c>
      <c r="C124">
        <v>620</v>
      </c>
      <c r="D124" t="s">
        <v>28</v>
      </c>
      <c r="E124">
        <v>75000</v>
      </c>
      <c r="G124" t="s">
        <v>17</v>
      </c>
      <c r="I124" s="23">
        <v>0.0030466213834868484</v>
      </c>
    </row>
    <row r="125" spans="2:9" ht="12">
      <c r="B125" t="s">
        <v>16</v>
      </c>
      <c r="C125">
        <v>620</v>
      </c>
      <c r="D125" t="s">
        <v>28</v>
      </c>
      <c r="E125">
        <v>80000</v>
      </c>
      <c r="G125" t="s">
        <v>17</v>
      </c>
      <c r="I125" s="23">
        <v>0.0030449253857747762</v>
      </c>
    </row>
    <row r="126" spans="2:9" ht="12">
      <c r="B126" t="s">
        <v>16</v>
      </c>
      <c r="C126">
        <v>640</v>
      </c>
      <c r="D126" t="s">
        <v>28</v>
      </c>
      <c r="E126">
        <v>60000</v>
      </c>
      <c r="G126" t="s">
        <v>17</v>
      </c>
      <c r="I126" s="23">
        <v>0.003054655939811135</v>
      </c>
    </row>
    <row r="127" spans="2:9" ht="12">
      <c r="B127" t="s">
        <v>16</v>
      </c>
      <c r="C127">
        <v>640</v>
      </c>
      <c r="D127" t="s">
        <v>28</v>
      </c>
      <c r="E127">
        <v>65000</v>
      </c>
      <c r="G127" t="s">
        <v>17</v>
      </c>
      <c r="I127" s="23">
        <v>0.0030510225341480947</v>
      </c>
    </row>
    <row r="128" spans="2:9" ht="12">
      <c r="B128" t="s">
        <v>16</v>
      </c>
      <c r="C128">
        <v>640</v>
      </c>
      <c r="D128" t="s">
        <v>28</v>
      </c>
      <c r="E128">
        <v>70000</v>
      </c>
      <c r="G128" t="s">
        <v>17</v>
      </c>
      <c r="I128" s="23">
        <v>0.003048104819573344</v>
      </c>
    </row>
    <row r="129" spans="2:9" ht="12">
      <c r="B129" t="s">
        <v>16</v>
      </c>
      <c r="C129">
        <v>640</v>
      </c>
      <c r="D129" t="s">
        <v>28</v>
      </c>
      <c r="E129">
        <v>75000</v>
      </c>
      <c r="G129" t="s">
        <v>17</v>
      </c>
      <c r="I129" s="23">
        <v>0.0030455043568824295</v>
      </c>
    </row>
    <row r="130" spans="2:9" ht="12">
      <c r="B130" t="s">
        <v>16</v>
      </c>
      <c r="C130">
        <v>640</v>
      </c>
      <c r="D130" t="s">
        <v>28</v>
      </c>
      <c r="E130">
        <v>80000</v>
      </c>
      <c r="G130" t="s">
        <v>17</v>
      </c>
      <c r="I130" s="23">
        <v>0.003043395715918072</v>
      </c>
    </row>
    <row r="131" spans="2:9" ht="12">
      <c r="B131" t="s">
        <v>16</v>
      </c>
      <c r="C131">
        <v>660</v>
      </c>
      <c r="D131" t="s">
        <v>28</v>
      </c>
      <c r="E131">
        <v>60000</v>
      </c>
      <c r="G131" t="s">
        <v>17</v>
      </c>
      <c r="I131" s="23">
        <v>0.0030562995916216256</v>
      </c>
    </row>
    <row r="132" spans="2:9" ht="12">
      <c r="B132" t="s">
        <v>16</v>
      </c>
      <c r="C132">
        <v>660</v>
      </c>
      <c r="D132" t="s">
        <v>28</v>
      </c>
      <c r="E132">
        <v>65000</v>
      </c>
      <c r="G132" t="s">
        <v>17</v>
      </c>
      <c r="I132" s="23">
        <v>0.0030521445160164857</v>
      </c>
    </row>
    <row r="133" spans="2:9" ht="12">
      <c r="B133" t="s">
        <v>16</v>
      </c>
      <c r="C133">
        <v>660</v>
      </c>
      <c r="D133" t="s">
        <v>28</v>
      </c>
      <c r="E133">
        <v>70000</v>
      </c>
      <c r="G133" t="s">
        <v>17</v>
      </c>
      <c r="I133" s="23">
        <v>0.0030485798159267455</v>
      </c>
    </row>
    <row r="134" spans="2:9" ht="12">
      <c r="B134" t="s">
        <v>16</v>
      </c>
      <c r="C134">
        <v>660</v>
      </c>
      <c r="D134" t="s">
        <v>28</v>
      </c>
      <c r="E134">
        <v>75000</v>
      </c>
      <c r="G134" t="s">
        <v>17</v>
      </c>
      <c r="I134" s="23">
        <v>0.003045501963083146</v>
      </c>
    </row>
    <row r="135" spans="2:9" s="4" customFormat="1" ht="12">
      <c r="B135" s="4" t="s">
        <v>16</v>
      </c>
      <c r="C135" s="4">
        <v>660</v>
      </c>
      <c r="D135" s="4" t="s">
        <v>28</v>
      </c>
      <c r="E135" s="4">
        <v>80000</v>
      </c>
      <c r="G135" s="4" t="s">
        <v>17</v>
      </c>
      <c r="I135" s="24">
        <v>0.0030429520949197286</v>
      </c>
    </row>
    <row r="136" spans="2:9" ht="12">
      <c r="B136" t="s">
        <v>16</v>
      </c>
      <c r="C136">
        <v>680</v>
      </c>
      <c r="D136" t="s">
        <v>28</v>
      </c>
      <c r="E136">
        <v>60000</v>
      </c>
      <c r="G136" t="s">
        <v>17</v>
      </c>
      <c r="I136" s="23">
        <v>0.0030589149303100185</v>
      </c>
    </row>
    <row r="137" spans="2:9" ht="12">
      <c r="B137" t="s">
        <v>16</v>
      </c>
      <c r="C137">
        <v>680</v>
      </c>
      <c r="D137" t="s">
        <v>28</v>
      </c>
      <c r="E137">
        <v>65000</v>
      </c>
      <c r="G137" t="s">
        <v>17</v>
      </c>
      <c r="I137" s="23">
        <v>0.0030542283092181437</v>
      </c>
    </row>
    <row r="138" spans="2:9" ht="12">
      <c r="B138" t="s">
        <v>16</v>
      </c>
      <c r="C138">
        <v>680</v>
      </c>
      <c r="D138" t="s">
        <v>28</v>
      </c>
      <c r="E138">
        <v>70000</v>
      </c>
      <c r="G138" t="s">
        <v>17</v>
      </c>
      <c r="I138" s="23">
        <v>0.0030500504979207145</v>
      </c>
    </row>
    <row r="139" spans="2:9" ht="12">
      <c r="B139" t="s">
        <v>16</v>
      </c>
      <c r="C139">
        <v>680</v>
      </c>
      <c r="D139" t="s">
        <v>28</v>
      </c>
      <c r="E139">
        <v>75000</v>
      </c>
      <c r="G139" t="s">
        <v>17</v>
      </c>
      <c r="I139" s="23">
        <v>0.0030465297911242716</v>
      </c>
    </row>
    <row r="140" spans="2:9" ht="12">
      <c r="B140" t="s">
        <v>16</v>
      </c>
      <c r="C140">
        <v>680</v>
      </c>
      <c r="D140" t="s">
        <v>28</v>
      </c>
      <c r="E140">
        <v>80000</v>
      </c>
      <c r="G140" t="s">
        <v>17</v>
      </c>
      <c r="I140" s="23">
        <v>0.003043506040841897</v>
      </c>
    </row>
    <row r="141" spans="8:9" ht="12">
      <c r="H141" s="4" t="s">
        <v>22</v>
      </c>
      <c r="I141" s="23">
        <f>MIN(I116:I140)</f>
        <v>0.0030429520949197286</v>
      </c>
    </row>
    <row r="143" ht="12">
      <c r="B143" s="22" t="s">
        <v>40</v>
      </c>
    </row>
    <row r="145" spans="2:9" ht="12">
      <c r="B145" t="s">
        <v>16</v>
      </c>
      <c r="C145">
        <v>660</v>
      </c>
      <c r="D145" t="s">
        <v>28</v>
      </c>
      <c r="E145">
        <v>70000</v>
      </c>
      <c r="G145" t="s">
        <v>17</v>
      </c>
      <c r="I145" s="23">
        <v>0.0030484887215884333</v>
      </c>
    </row>
    <row r="146" spans="2:9" ht="12">
      <c r="B146" t="s">
        <v>16</v>
      </c>
      <c r="C146">
        <v>660</v>
      </c>
      <c r="D146" t="s">
        <v>28</v>
      </c>
      <c r="E146">
        <v>75000</v>
      </c>
      <c r="G146" t="s">
        <v>17</v>
      </c>
      <c r="I146" s="23">
        <v>0.0030455019292217967</v>
      </c>
    </row>
    <row r="147" spans="2:9" ht="12">
      <c r="B147" t="s">
        <v>16</v>
      </c>
      <c r="C147">
        <v>660</v>
      </c>
      <c r="D147" t="s">
        <v>28</v>
      </c>
      <c r="E147">
        <v>80000</v>
      </c>
      <c r="G147" t="s">
        <v>17</v>
      </c>
      <c r="I147" s="23">
        <v>0.00304295209415392</v>
      </c>
    </row>
    <row r="148" spans="2:9" ht="12">
      <c r="B148" t="s">
        <v>16</v>
      </c>
      <c r="C148">
        <v>660</v>
      </c>
      <c r="D148" t="s">
        <v>28</v>
      </c>
      <c r="E148">
        <v>85000</v>
      </c>
      <c r="G148" t="s">
        <v>17</v>
      </c>
      <c r="I148" s="23">
        <v>0.0030407899626971584</v>
      </c>
    </row>
    <row r="149" spans="2:9" ht="12">
      <c r="B149" t="s">
        <v>16</v>
      </c>
      <c r="C149">
        <v>660</v>
      </c>
      <c r="D149" t="s">
        <v>28</v>
      </c>
      <c r="E149">
        <v>90000</v>
      </c>
      <c r="G149" t="s">
        <v>17</v>
      </c>
      <c r="I149" s="23">
        <v>0.00303896530026806</v>
      </c>
    </row>
    <row r="150" spans="2:9" ht="12">
      <c r="B150" t="s">
        <v>16</v>
      </c>
      <c r="C150">
        <v>660</v>
      </c>
      <c r="D150" t="s">
        <v>28</v>
      </c>
      <c r="E150">
        <v>95000</v>
      </c>
      <c r="G150" t="s">
        <v>17</v>
      </c>
      <c r="I150" s="23">
        <v>0.00303744149525642</v>
      </c>
    </row>
    <row r="151" spans="2:9" ht="12">
      <c r="B151" t="s">
        <v>16</v>
      </c>
      <c r="C151">
        <v>660</v>
      </c>
      <c r="D151" t="s">
        <v>28</v>
      </c>
      <c r="E151">
        <v>100000</v>
      </c>
      <c r="G151" t="s">
        <v>17</v>
      </c>
      <c r="I151" s="23">
        <v>0.0030361873141756396</v>
      </c>
    </row>
    <row r="152" spans="2:9" ht="12">
      <c r="B152" t="s">
        <v>16</v>
      </c>
      <c r="C152">
        <v>660</v>
      </c>
      <c r="D152" t="s">
        <v>28</v>
      </c>
      <c r="E152">
        <v>110000</v>
      </c>
      <c r="G152" t="s">
        <v>17</v>
      </c>
      <c r="I152" s="23">
        <v>0.003034316999541396</v>
      </c>
    </row>
    <row r="153" spans="2:9" ht="12">
      <c r="B153" t="s">
        <v>16</v>
      </c>
      <c r="C153">
        <v>660</v>
      </c>
      <c r="D153" t="s">
        <v>28</v>
      </c>
      <c r="E153">
        <v>120000</v>
      </c>
      <c r="G153" t="s">
        <v>17</v>
      </c>
      <c r="I153" s="23">
        <v>0.0030331061693742913</v>
      </c>
    </row>
    <row r="154" spans="2:9" ht="12">
      <c r="B154" t="s">
        <v>16</v>
      </c>
      <c r="C154">
        <v>660</v>
      </c>
      <c r="D154" t="s">
        <v>28</v>
      </c>
      <c r="E154">
        <v>130000</v>
      </c>
      <c r="G154" t="s">
        <v>17</v>
      </c>
      <c r="I154" s="23">
        <v>0.0030323100421635087</v>
      </c>
    </row>
    <row r="155" spans="2:9" ht="12">
      <c r="B155" t="s">
        <v>16</v>
      </c>
      <c r="C155">
        <v>660</v>
      </c>
      <c r="D155" t="s">
        <v>28</v>
      </c>
      <c r="E155">
        <v>140000</v>
      </c>
      <c r="G155" t="s">
        <v>17</v>
      </c>
      <c r="I155" s="23">
        <v>0.0030321638284058834</v>
      </c>
    </row>
    <row r="156" spans="2:9" s="4" customFormat="1" ht="12">
      <c r="B156" s="4" t="s">
        <v>16</v>
      </c>
      <c r="C156" s="4">
        <v>660</v>
      </c>
      <c r="D156" s="4" t="s">
        <v>28</v>
      </c>
      <c r="E156" s="4">
        <v>150000</v>
      </c>
      <c r="G156" s="4" t="s">
        <v>17</v>
      </c>
      <c r="I156" s="24">
        <v>0.003031891053963592</v>
      </c>
    </row>
    <row r="157" spans="2:9" ht="12">
      <c r="B157" t="s">
        <v>16</v>
      </c>
      <c r="C157">
        <v>660</v>
      </c>
      <c r="D157" t="s">
        <v>28</v>
      </c>
      <c r="E157">
        <v>160000</v>
      </c>
      <c r="G157" t="s">
        <v>17</v>
      </c>
      <c r="I157" s="23">
        <v>0.0030324194190191533</v>
      </c>
    </row>
    <row r="158" spans="2:9" ht="12">
      <c r="B158" t="s">
        <v>16</v>
      </c>
      <c r="C158">
        <v>660</v>
      </c>
      <c r="D158" t="s">
        <v>28</v>
      </c>
      <c r="E158">
        <v>170000</v>
      </c>
      <c r="G158" t="s">
        <v>17</v>
      </c>
      <c r="I158" s="23">
        <v>0.0030328523828962763</v>
      </c>
    </row>
    <row r="159" spans="2:9" ht="12">
      <c r="B159" t="s">
        <v>16</v>
      </c>
      <c r="C159">
        <v>660</v>
      </c>
      <c r="D159" t="s">
        <v>28</v>
      </c>
      <c r="E159">
        <v>180000</v>
      </c>
      <c r="G159" t="s">
        <v>17</v>
      </c>
      <c r="I159" s="23">
        <v>0.003033296490623388</v>
      </c>
    </row>
    <row r="160" spans="2:9" ht="12">
      <c r="B160" t="s">
        <v>16</v>
      </c>
      <c r="C160">
        <v>660</v>
      </c>
      <c r="D160" t="s">
        <v>28</v>
      </c>
      <c r="E160">
        <v>190000</v>
      </c>
      <c r="G160" t="s">
        <v>17</v>
      </c>
      <c r="I160" s="23">
        <v>0.003033901059507893</v>
      </c>
    </row>
    <row r="161" spans="2:9" ht="12">
      <c r="B161" t="s">
        <v>16</v>
      </c>
      <c r="C161">
        <v>660</v>
      </c>
      <c r="D161" t="s">
        <v>28</v>
      </c>
      <c r="E161">
        <v>200000</v>
      </c>
      <c r="G161" t="s">
        <v>17</v>
      </c>
      <c r="I161" s="23">
        <v>0.0030345054661135695</v>
      </c>
    </row>
    <row r="162" spans="8:9" ht="12">
      <c r="H162" s="4" t="s">
        <v>22</v>
      </c>
      <c r="I162" s="23">
        <f>MIN(I145:I161)</f>
        <v>0.003031891053963592</v>
      </c>
    </row>
    <row r="164" ht="12">
      <c r="B164" s="22" t="s">
        <v>41</v>
      </c>
    </row>
    <row r="166" spans="2:9" ht="12">
      <c r="B166" t="s">
        <v>16</v>
      </c>
      <c r="C166">
        <v>600</v>
      </c>
      <c r="D166" t="s">
        <v>28</v>
      </c>
      <c r="E166">
        <v>150000</v>
      </c>
      <c r="G166" t="s">
        <v>17</v>
      </c>
      <c r="I166" s="23">
        <v>0.003047505432608981</v>
      </c>
    </row>
    <row r="167" spans="2:9" ht="12">
      <c r="B167" t="s">
        <v>16</v>
      </c>
      <c r="C167">
        <v>620</v>
      </c>
      <c r="D167" t="s">
        <v>28</v>
      </c>
      <c r="E167">
        <v>150000</v>
      </c>
      <c r="G167" t="s">
        <v>17</v>
      </c>
      <c r="I167" s="23">
        <v>0.003041526419402842</v>
      </c>
    </row>
    <row r="168" spans="2:9" ht="12">
      <c r="B168" t="s">
        <v>16</v>
      </c>
      <c r="C168">
        <v>640</v>
      </c>
      <c r="D168" t="s">
        <v>28</v>
      </c>
      <c r="E168">
        <v>150000</v>
      </c>
      <c r="G168" t="s">
        <v>17</v>
      </c>
      <c r="I168" s="23">
        <v>0.0030363259417281723</v>
      </c>
    </row>
    <row r="169" spans="2:9" ht="12">
      <c r="B169" t="s">
        <v>16</v>
      </c>
      <c r="C169">
        <v>660</v>
      </c>
      <c r="D169" t="s">
        <v>28</v>
      </c>
      <c r="E169">
        <v>150000</v>
      </c>
      <c r="G169" t="s">
        <v>17</v>
      </c>
      <c r="I169" s="23">
        <v>0.003032020698151649</v>
      </c>
    </row>
    <row r="170" spans="2:9" ht="12">
      <c r="B170" t="s">
        <v>16</v>
      </c>
      <c r="C170">
        <v>680</v>
      </c>
      <c r="D170" t="s">
        <v>28</v>
      </c>
      <c r="E170">
        <v>150000</v>
      </c>
      <c r="G170" t="s">
        <v>17</v>
      </c>
      <c r="I170" s="23">
        <v>0.0030285865312534126</v>
      </c>
    </row>
    <row r="171" spans="2:9" ht="12">
      <c r="B171" t="s">
        <v>16</v>
      </c>
      <c r="C171">
        <v>700</v>
      </c>
      <c r="D171" t="s">
        <v>28</v>
      </c>
      <c r="E171">
        <v>150000</v>
      </c>
      <c r="G171" t="s">
        <v>17</v>
      </c>
      <c r="I171" s="23">
        <v>0.0030259342908337604</v>
      </c>
    </row>
    <row r="172" spans="2:9" ht="12">
      <c r="B172" t="s">
        <v>16</v>
      </c>
      <c r="C172">
        <v>720</v>
      </c>
      <c r="D172" t="s">
        <v>28</v>
      </c>
      <c r="E172">
        <v>150000</v>
      </c>
      <c r="G172" t="s">
        <v>17</v>
      </c>
      <c r="I172" s="23">
        <v>0.003024034934544139</v>
      </c>
    </row>
    <row r="173" spans="2:9" ht="12">
      <c r="B173" t="s">
        <v>16</v>
      </c>
      <c r="C173">
        <v>740</v>
      </c>
      <c r="D173" t="s">
        <v>28</v>
      </c>
      <c r="E173">
        <v>150000</v>
      </c>
      <c r="G173" t="s">
        <v>17</v>
      </c>
      <c r="I173" s="23">
        <v>0.0030228467716080405</v>
      </c>
    </row>
    <row r="174" spans="2:9" s="4" customFormat="1" ht="12">
      <c r="B174" s="4" t="s">
        <v>16</v>
      </c>
      <c r="C174" s="4">
        <v>760</v>
      </c>
      <c r="D174" s="4" t="s">
        <v>28</v>
      </c>
      <c r="E174" s="4">
        <v>150000</v>
      </c>
      <c r="G174" s="4" t="s">
        <v>17</v>
      </c>
      <c r="I174" s="24">
        <v>0.0030223253047823783</v>
      </c>
    </row>
    <row r="175" spans="2:9" ht="12">
      <c r="B175" t="s">
        <v>16</v>
      </c>
      <c r="C175">
        <v>780</v>
      </c>
      <c r="D175" t="s">
        <v>28</v>
      </c>
      <c r="E175">
        <v>150000</v>
      </c>
      <c r="G175" t="s">
        <v>17</v>
      </c>
      <c r="I175" s="23">
        <v>0.0030224267301333313</v>
      </c>
    </row>
    <row r="176" spans="2:9" ht="12">
      <c r="B176" t="s">
        <v>16</v>
      </c>
      <c r="C176">
        <v>800</v>
      </c>
      <c r="D176" t="s">
        <v>28</v>
      </c>
      <c r="E176">
        <v>150000</v>
      </c>
      <c r="G176" t="s">
        <v>17</v>
      </c>
      <c r="I176" s="23">
        <v>0.003023119201587879</v>
      </c>
    </row>
    <row r="177" spans="8:9" ht="12">
      <c r="H177" s="4" t="s">
        <v>22</v>
      </c>
      <c r="I177" s="23">
        <f>MIN(I166:I176)</f>
        <v>0.0030223253047823783</v>
      </c>
    </row>
    <row r="179" ht="12">
      <c r="B179" s="22" t="s">
        <v>42</v>
      </c>
    </row>
    <row r="181" spans="2:9" ht="12">
      <c r="B181" t="s">
        <v>16</v>
      </c>
      <c r="C181">
        <v>760</v>
      </c>
      <c r="D181" t="s">
        <v>28</v>
      </c>
      <c r="E181">
        <v>100000</v>
      </c>
      <c r="G181" t="s">
        <v>17</v>
      </c>
      <c r="I181" s="23">
        <v>0.003039470301136571</v>
      </c>
    </row>
    <row r="182" spans="2:9" ht="12">
      <c r="B182" t="s">
        <v>16</v>
      </c>
      <c r="C182">
        <v>760</v>
      </c>
      <c r="D182" t="s">
        <v>28</v>
      </c>
      <c r="E182">
        <v>150000</v>
      </c>
      <c r="G182" t="s">
        <v>17</v>
      </c>
      <c r="I182" s="23">
        <v>0.0030221034823355152</v>
      </c>
    </row>
    <row r="183" spans="2:9" s="4" customFormat="1" ht="12">
      <c r="B183" s="4" t="s">
        <v>16</v>
      </c>
      <c r="C183" s="4">
        <v>760</v>
      </c>
      <c r="D183" s="4" t="s">
        <v>28</v>
      </c>
      <c r="E183" s="4">
        <v>200000</v>
      </c>
      <c r="G183" s="4" t="s">
        <v>17</v>
      </c>
      <c r="I183" s="24">
        <v>0.003017276392538245</v>
      </c>
    </row>
    <row r="184" spans="2:9" ht="12">
      <c r="B184" t="s">
        <v>16</v>
      </c>
      <c r="C184">
        <v>760</v>
      </c>
      <c r="D184" t="s">
        <v>28</v>
      </c>
      <c r="E184">
        <v>250000</v>
      </c>
      <c r="G184" t="s">
        <v>17</v>
      </c>
      <c r="I184" s="23">
        <v>0.0030173242923505037</v>
      </c>
    </row>
    <row r="185" spans="2:9" ht="12">
      <c r="B185" t="s">
        <v>16</v>
      </c>
      <c r="C185">
        <v>760</v>
      </c>
      <c r="D185" t="s">
        <v>28</v>
      </c>
      <c r="E185">
        <v>300000</v>
      </c>
      <c r="G185" t="s">
        <v>17</v>
      </c>
      <c r="I185" s="23">
        <v>0.003018880410386074</v>
      </c>
    </row>
    <row r="186" spans="8:9" ht="12">
      <c r="H186" s="4" t="s">
        <v>22</v>
      </c>
      <c r="I186" s="23">
        <f>MIN(I181:I185)</f>
        <v>0.003017276392538245</v>
      </c>
    </row>
    <row r="188" ht="12">
      <c r="B188" s="22" t="s">
        <v>44</v>
      </c>
    </row>
    <row r="190" spans="2:9" ht="12">
      <c r="B190" t="s">
        <v>16</v>
      </c>
      <c r="C190">
        <v>700</v>
      </c>
      <c r="D190" t="s">
        <v>28</v>
      </c>
      <c r="E190">
        <v>200000</v>
      </c>
      <c r="G190" t="s">
        <v>17</v>
      </c>
      <c r="I190" s="23">
        <v>0.003025591634314557</v>
      </c>
    </row>
    <row r="191" spans="2:9" ht="12">
      <c r="B191" t="s">
        <v>16</v>
      </c>
      <c r="C191">
        <v>720</v>
      </c>
      <c r="D191" t="s">
        <v>28</v>
      </c>
      <c r="E191">
        <v>200000</v>
      </c>
      <c r="G191" t="s">
        <v>17</v>
      </c>
      <c r="I191" s="23">
        <v>0.003022361293302529</v>
      </c>
    </row>
    <row r="192" spans="2:9" ht="12">
      <c r="B192" t="s">
        <v>16</v>
      </c>
      <c r="C192">
        <v>740</v>
      </c>
      <c r="D192" t="s">
        <v>28</v>
      </c>
      <c r="E192">
        <v>200000</v>
      </c>
      <c r="G192" t="s">
        <v>17</v>
      </c>
      <c r="I192" s="23">
        <v>0.0030196921537173848</v>
      </c>
    </row>
    <row r="193" spans="2:9" ht="12">
      <c r="B193" t="s">
        <v>16</v>
      </c>
      <c r="C193">
        <v>760</v>
      </c>
      <c r="D193" t="s">
        <v>28</v>
      </c>
      <c r="E193">
        <v>200000</v>
      </c>
      <c r="G193" t="s">
        <v>17</v>
      </c>
      <c r="I193" s="23">
        <v>0.003017616561847898</v>
      </c>
    </row>
    <row r="194" spans="2:9" ht="12">
      <c r="B194" t="s">
        <v>16</v>
      </c>
      <c r="C194">
        <v>780</v>
      </c>
      <c r="D194" t="s">
        <v>28</v>
      </c>
      <c r="E194">
        <v>200000</v>
      </c>
      <c r="G194" t="s">
        <v>17</v>
      </c>
      <c r="I194" s="23">
        <v>0.0030161038507269464</v>
      </c>
    </row>
    <row r="195" spans="2:9" ht="12">
      <c r="B195" t="s">
        <v>16</v>
      </c>
      <c r="C195">
        <v>800</v>
      </c>
      <c r="D195" t="s">
        <v>28</v>
      </c>
      <c r="E195">
        <v>200000</v>
      </c>
      <c r="G195" t="s">
        <v>17</v>
      </c>
      <c r="I195" s="23">
        <v>0.003015129648637882</v>
      </c>
    </row>
    <row r="196" spans="2:9" s="4" customFormat="1" ht="12">
      <c r="B196" s="4" t="s">
        <v>16</v>
      </c>
      <c r="C196" s="4">
        <v>820</v>
      </c>
      <c r="D196" s="4" t="s">
        <v>28</v>
      </c>
      <c r="E196" s="4">
        <v>200000</v>
      </c>
      <c r="G196" s="4" t="s">
        <v>17</v>
      </c>
      <c r="I196" s="24">
        <v>0.003014665634553342</v>
      </c>
    </row>
    <row r="197" spans="2:9" ht="12">
      <c r="B197" t="s">
        <v>16</v>
      </c>
      <c r="C197">
        <v>840</v>
      </c>
      <c r="D197" t="s">
        <v>28</v>
      </c>
      <c r="E197">
        <v>200000</v>
      </c>
      <c r="G197" t="s">
        <v>17</v>
      </c>
      <c r="I197" s="23">
        <v>0.0030146907165278813</v>
      </c>
    </row>
    <row r="198" spans="2:9" ht="12">
      <c r="B198" t="s">
        <v>16</v>
      </c>
      <c r="C198">
        <v>860</v>
      </c>
      <c r="D198" t="s">
        <v>28</v>
      </c>
      <c r="E198">
        <v>200000</v>
      </c>
      <c r="G198" t="s">
        <v>17</v>
      </c>
      <c r="I198" s="23">
        <v>0.003015167791871441</v>
      </c>
    </row>
    <row r="199" spans="2:9" ht="12">
      <c r="B199" t="s">
        <v>16</v>
      </c>
      <c r="C199">
        <v>880</v>
      </c>
      <c r="D199" t="s">
        <v>28</v>
      </c>
      <c r="E199">
        <v>200000</v>
      </c>
      <c r="G199" t="s">
        <v>17</v>
      </c>
      <c r="I199" s="23">
        <v>0.0030160855128827917</v>
      </c>
    </row>
    <row r="200" spans="2:9" ht="12">
      <c r="B200" t="s">
        <v>16</v>
      </c>
      <c r="C200">
        <v>900</v>
      </c>
      <c r="D200" t="s">
        <v>28</v>
      </c>
      <c r="E200">
        <v>200000</v>
      </c>
      <c r="G200" t="s">
        <v>17</v>
      </c>
      <c r="I200" s="23">
        <v>0.0030174429384917725</v>
      </c>
    </row>
    <row r="201" spans="8:9" ht="12">
      <c r="H201" s="4" t="s">
        <v>22</v>
      </c>
      <c r="I201" s="23">
        <f>MIN(I190:I200)</f>
        <v>0.003014665634553342</v>
      </c>
    </row>
    <row r="203" ht="12">
      <c r="B203" s="22" t="s">
        <v>43</v>
      </c>
    </row>
    <row r="205" spans="2:9" ht="12">
      <c r="B205" t="s">
        <v>16</v>
      </c>
      <c r="C205">
        <v>820</v>
      </c>
      <c r="D205" t="s">
        <v>28</v>
      </c>
      <c r="E205">
        <v>100000</v>
      </c>
      <c r="G205" t="s">
        <v>17</v>
      </c>
      <c r="I205" s="23">
        <v>0.0030496122876112336</v>
      </c>
    </row>
    <row r="206" spans="2:9" ht="12">
      <c r="B206" t="s">
        <v>16</v>
      </c>
      <c r="C206">
        <v>820</v>
      </c>
      <c r="D206" t="s">
        <v>28</v>
      </c>
      <c r="E206">
        <v>150000</v>
      </c>
      <c r="G206" t="s">
        <v>17</v>
      </c>
      <c r="I206" s="23">
        <v>0.003024180432423024</v>
      </c>
    </row>
    <row r="207" spans="2:9" ht="12">
      <c r="B207" t="s">
        <v>16</v>
      </c>
      <c r="C207">
        <v>820</v>
      </c>
      <c r="D207" t="s">
        <v>28</v>
      </c>
      <c r="E207">
        <v>200000</v>
      </c>
      <c r="G207" t="s">
        <v>17</v>
      </c>
      <c r="I207" s="23">
        <v>0.0030142070084239296</v>
      </c>
    </row>
    <row r="208" spans="2:9" ht="12">
      <c r="B208" t="s">
        <v>16</v>
      </c>
      <c r="C208">
        <v>820</v>
      </c>
      <c r="D208" t="s">
        <v>28</v>
      </c>
      <c r="E208">
        <v>250000</v>
      </c>
      <c r="G208" t="s">
        <v>17</v>
      </c>
      <c r="I208" s="23">
        <v>0.0030109553741972223</v>
      </c>
    </row>
    <row r="209" spans="2:9" s="4" customFormat="1" ht="12">
      <c r="B209" s="4" t="s">
        <v>16</v>
      </c>
      <c r="C209" s="4">
        <v>820</v>
      </c>
      <c r="D209" s="4" t="s">
        <v>28</v>
      </c>
      <c r="E209" s="4">
        <v>300000</v>
      </c>
      <c r="G209" s="4" t="s">
        <v>17</v>
      </c>
      <c r="I209" s="24">
        <v>0.0030106907172615196</v>
      </c>
    </row>
    <row r="210" spans="2:9" ht="12">
      <c r="B210" t="s">
        <v>16</v>
      </c>
      <c r="C210">
        <v>820</v>
      </c>
      <c r="D210" t="s">
        <v>28</v>
      </c>
      <c r="E210">
        <v>350000</v>
      </c>
      <c r="G210" t="s">
        <v>17</v>
      </c>
      <c r="I210" s="23">
        <v>0.0030116606393958186</v>
      </c>
    </row>
    <row r="211" spans="2:9" ht="12">
      <c r="B211" t="s">
        <v>16</v>
      </c>
      <c r="C211">
        <v>820</v>
      </c>
      <c r="D211" t="s">
        <v>28</v>
      </c>
      <c r="E211">
        <v>400000</v>
      </c>
      <c r="G211" t="s">
        <v>17</v>
      </c>
      <c r="I211" s="23">
        <v>0.0030130370868979655</v>
      </c>
    </row>
    <row r="212" spans="8:9" ht="12">
      <c r="H212" s="4" t="s">
        <v>22</v>
      </c>
      <c r="I212" s="23">
        <f>MIN(I205:I211)</f>
        <v>0.0030106907172615196</v>
      </c>
    </row>
    <row r="214" ht="12">
      <c r="B214" s="22" t="s">
        <v>45</v>
      </c>
    </row>
    <row r="216" spans="2:9" ht="12">
      <c r="B216" t="s">
        <v>16</v>
      </c>
      <c r="C216">
        <v>800</v>
      </c>
      <c r="D216" t="s">
        <v>28</v>
      </c>
      <c r="E216">
        <v>300000</v>
      </c>
      <c r="G216" t="s">
        <v>17</v>
      </c>
      <c r="I216" s="23">
        <v>0.0030124780339343864</v>
      </c>
    </row>
    <row r="217" spans="2:9" ht="12">
      <c r="B217" t="s">
        <v>16</v>
      </c>
      <c r="C217">
        <v>820</v>
      </c>
      <c r="D217" t="s">
        <v>28</v>
      </c>
      <c r="E217">
        <v>300000</v>
      </c>
      <c r="G217" t="s">
        <v>17</v>
      </c>
      <c r="I217" s="23">
        <v>0.003011048351049238</v>
      </c>
    </row>
    <row r="218" spans="2:9" ht="12">
      <c r="B218" t="s">
        <v>16</v>
      </c>
      <c r="C218">
        <v>840</v>
      </c>
      <c r="D218" t="s">
        <v>28</v>
      </c>
      <c r="E218">
        <v>300000</v>
      </c>
      <c r="G218" t="s">
        <v>17</v>
      </c>
      <c r="I218" s="23">
        <v>0.003009241344785986</v>
      </c>
    </row>
    <row r="219" spans="2:9" ht="12">
      <c r="B219" t="s">
        <v>16</v>
      </c>
      <c r="C219">
        <v>860</v>
      </c>
      <c r="D219" t="s">
        <v>28</v>
      </c>
      <c r="E219">
        <v>300000</v>
      </c>
      <c r="G219" t="s">
        <v>17</v>
      </c>
      <c r="I219" s="23">
        <v>0.0030078129544199384</v>
      </c>
    </row>
    <row r="220" spans="2:9" ht="12">
      <c r="B220" t="s">
        <v>16</v>
      </c>
      <c r="C220">
        <v>880</v>
      </c>
      <c r="D220" t="s">
        <v>28</v>
      </c>
      <c r="E220">
        <v>300000</v>
      </c>
      <c r="G220" t="s">
        <v>17</v>
      </c>
      <c r="I220" s="23">
        <v>0.003006749282888718</v>
      </c>
    </row>
    <row r="221" spans="2:9" ht="12">
      <c r="B221" t="s">
        <v>16</v>
      </c>
      <c r="C221">
        <v>900</v>
      </c>
      <c r="D221" t="s">
        <v>28</v>
      </c>
      <c r="E221">
        <v>300000</v>
      </c>
      <c r="G221" t="s">
        <v>17</v>
      </c>
      <c r="I221" s="23">
        <v>0.003006036959258786</v>
      </c>
    </row>
    <row r="222" spans="2:9" ht="12">
      <c r="B222" t="s">
        <v>16</v>
      </c>
      <c r="C222">
        <v>920</v>
      </c>
      <c r="D222" t="s">
        <v>28</v>
      </c>
      <c r="E222">
        <v>300000</v>
      </c>
      <c r="G222" t="s">
        <v>17</v>
      </c>
      <c r="I222" s="23">
        <v>0.0030056626927365375</v>
      </c>
    </row>
    <row r="223" spans="2:9" s="4" customFormat="1" ht="12">
      <c r="B223" s="4" t="s">
        <v>16</v>
      </c>
      <c r="C223" s="4">
        <v>940</v>
      </c>
      <c r="D223" s="4" t="s">
        <v>28</v>
      </c>
      <c r="E223" s="4">
        <v>300000</v>
      </c>
      <c r="G223" s="4" t="s">
        <v>17</v>
      </c>
      <c r="I223" s="24">
        <v>0.0030056139052828286</v>
      </c>
    </row>
    <row r="224" spans="2:9" ht="12">
      <c r="B224" t="s">
        <v>16</v>
      </c>
      <c r="C224">
        <v>960</v>
      </c>
      <c r="D224" t="s">
        <v>28</v>
      </c>
      <c r="E224">
        <v>300000</v>
      </c>
      <c r="G224" t="s">
        <v>17</v>
      </c>
      <c r="I224" s="23">
        <v>0.0030058792700390067</v>
      </c>
    </row>
    <row r="225" spans="2:9" ht="12">
      <c r="B225" t="s">
        <v>16</v>
      </c>
      <c r="C225">
        <v>980</v>
      </c>
      <c r="D225" t="s">
        <v>28</v>
      </c>
      <c r="E225">
        <v>300000</v>
      </c>
      <c r="G225" t="s">
        <v>17</v>
      </c>
      <c r="I225" s="23">
        <v>0.003006433107955212</v>
      </c>
    </row>
    <row r="226" spans="2:9" ht="12">
      <c r="B226" t="s">
        <v>16</v>
      </c>
      <c r="C226">
        <v>1000</v>
      </c>
      <c r="D226" t="s">
        <v>28</v>
      </c>
      <c r="E226">
        <v>300000</v>
      </c>
      <c r="G226" t="s">
        <v>17</v>
      </c>
      <c r="I226" s="23">
        <v>0.0030072029001682217</v>
      </c>
    </row>
    <row r="227" spans="8:9" ht="12">
      <c r="H227" s="4" t="s">
        <v>22</v>
      </c>
      <c r="I227" s="23">
        <f>MIN(I216:I226)</f>
        <v>0.0030056139052828286</v>
      </c>
    </row>
    <row r="229" ht="12">
      <c r="B229" s="22" t="s">
        <v>46</v>
      </c>
    </row>
    <row r="231" spans="2:9" ht="12">
      <c r="B231" t="s">
        <v>16</v>
      </c>
      <c r="C231">
        <v>940</v>
      </c>
      <c r="D231" t="s">
        <v>28</v>
      </c>
      <c r="E231">
        <v>200000</v>
      </c>
      <c r="G231" t="s">
        <v>17</v>
      </c>
      <c r="I231" s="23">
        <v>0.0030207097279637187</v>
      </c>
    </row>
    <row r="232" spans="2:9" ht="12">
      <c r="B232" t="s">
        <v>16</v>
      </c>
      <c r="C232">
        <v>940</v>
      </c>
      <c r="D232" t="s">
        <v>28</v>
      </c>
      <c r="E232">
        <v>250000</v>
      </c>
      <c r="G232" t="s">
        <v>17</v>
      </c>
      <c r="I232" s="23">
        <v>0.003010164979248527</v>
      </c>
    </row>
    <row r="233" spans="2:9" ht="12">
      <c r="B233" t="s">
        <v>16</v>
      </c>
      <c r="C233">
        <v>940</v>
      </c>
      <c r="D233" t="s">
        <v>28</v>
      </c>
      <c r="E233">
        <v>300000</v>
      </c>
      <c r="G233" t="s">
        <v>17</v>
      </c>
      <c r="I233" s="23">
        <v>0.003004932374992122</v>
      </c>
    </row>
    <row r="234" spans="2:9" ht="12">
      <c r="B234" t="s">
        <v>16</v>
      </c>
      <c r="C234">
        <v>940</v>
      </c>
      <c r="D234" t="s">
        <v>28</v>
      </c>
      <c r="E234">
        <v>350000</v>
      </c>
      <c r="G234" t="s">
        <v>17</v>
      </c>
      <c r="I234" s="23">
        <v>0.003002646848092615</v>
      </c>
    </row>
    <row r="235" spans="2:9" s="4" customFormat="1" ht="12">
      <c r="B235" s="4" t="s">
        <v>16</v>
      </c>
      <c r="C235" s="4">
        <v>940</v>
      </c>
      <c r="D235" s="4" t="s">
        <v>28</v>
      </c>
      <c r="E235" s="4">
        <v>400000</v>
      </c>
      <c r="G235" s="4" t="s">
        <v>17</v>
      </c>
      <c r="I235" s="24">
        <v>0.0030019452120498154</v>
      </c>
    </row>
    <row r="236" spans="2:9" ht="12">
      <c r="B236" t="s">
        <v>16</v>
      </c>
      <c r="C236">
        <v>940</v>
      </c>
      <c r="D236" t="s">
        <v>28</v>
      </c>
      <c r="E236">
        <v>450000</v>
      </c>
      <c r="G236" t="s">
        <v>17</v>
      </c>
      <c r="I236" s="23">
        <v>0.0030029963499651337</v>
      </c>
    </row>
    <row r="237" spans="2:9" ht="12">
      <c r="B237" t="s">
        <v>16</v>
      </c>
      <c r="C237">
        <v>940</v>
      </c>
      <c r="D237" t="s">
        <v>28</v>
      </c>
      <c r="E237">
        <v>500000</v>
      </c>
      <c r="G237" t="s">
        <v>17</v>
      </c>
      <c r="I237" s="23">
        <v>0.0030037143695615764</v>
      </c>
    </row>
    <row r="238" spans="8:9" ht="12">
      <c r="H238" s="4" t="s">
        <v>22</v>
      </c>
      <c r="I238" s="23">
        <f>MIN(I231:I237)</f>
        <v>0.0030019452120498154</v>
      </c>
    </row>
    <row r="240" ht="12">
      <c r="B240" s="22" t="s">
        <v>47</v>
      </c>
    </row>
    <row r="242" spans="2:9" ht="12">
      <c r="B242" t="s">
        <v>16</v>
      </c>
      <c r="C242">
        <v>900</v>
      </c>
      <c r="D242" t="s">
        <v>28</v>
      </c>
      <c r="E242">
        <v>400000</v>
      </c>
      <c r="G242" t="s">
        <v>17</v>
      </c>
      <c r="I242" s="23">
        <v>0.0030045382533474465</v>
      </c>
    </row>
    <row r="243" spans="2:9" ht="12">
      <c r="B243" t="s">
        <v>16</v>
      </c>
      <c r="C243">
        <v>920</v>
      </c>
      <c r="D243" t="s">
        <v>28</v>
      </c>
      <c r="E243">
        <v>400000</v>
      </c>
      <c r="G243" t="s">
        <v>17</v>
      </c>
      <c r="I243" s="23">
        <v>0.003003324212513087</v>
      </c>
    </row>
    <row r="244" spans="2:9" ht="12">
      <c r="B244" t="s">
        <v>16</v>
      </c>
      <c r="C244">
        <v>940</v>
      </c>
      <c r="D244" t="s">
        <v>28</v>
      </c>
      <c r="E244">
        <v>400000</v>
      </c>
      <c r="G244" t="s">
        <v>17</v>
      </c>
      <c r="I244" s="23">
        <v>0.0030022102131172053</v>
      </c>
    </row>
    <row r="245" spans="2:9" ht="12">
      <c r="B245" t="s">
        <v>16</v>
      </c>
      <c r="C245">
        <v>960</v>
      </c>
      <c r="D245" t="s">
        <v>28</v>
      </c>
      <c r="E245">
        <v>400000</v>
      </c>
      <c r="G245" t="s">
        <v>17</v>
      </c>
      <c r="I245" s="23">
        <v>0.0030013597456097912</v>
      </c>
    </row>
    <row r="246" spans="2:9" ht="12">
      <c r="B246" t="s">
        <v>16</v>
      </c>
      <c r="C246">
        <v>980</v>
      </c>
      <c r="D246" t="s">
        <v>28</v>
      </c>
      <c r="E246">
        <v>400000</v>
      </c>
      <c r="G246" t="s">
        <v>17</v>
      </c>
      <c r="I246" s="23">
        <v>0.0030007661221242033</v>
      </c>
    </row>
    <row r="247" spans="2:9" ht="12">
      <c r="B247" t="s">
        <v>16</v>
      </c>
      <c r="C247">
        <v>1000</v>
      </c>
      <c r="D247" t="s">
        <v>28</v>
      </c>
      <c r="E247">
        <v>400000</v>
      </c>
      <c r="G247" t="s">
        <v>17</v>
      </c>
      <c r="I247" s="23">
        <v>0.0030004218490767196</v>
      </c>
    </row>
    <row r="248" spans="2:9" s="4" customFormat="1" ht="12">
      <c r="B248" s="4" t="s">
        <v>16</v>
      </c>
      <c r="C248" s="4">
        <v>1020</v>
      </c>
      <c r="D248" s="4" t="s">
        <v>28</v>
      </c>
      <c r="E248" s="4">
        <v>400000</v>
      </c>
      <c r="G248" s="4" t="s">
        <v>17</v>
      </c>
      <c r="I248" s="24">
        <v>0.0029993140274799514</v>
      </c>
    </row>
    <row r="249" spans="2:9" ht="12">
      <c r="B249" t="s">
        <v>16</v>
      </c>
      <c r="C249">
        <v>1040</v>
      </c>
      <c r="D249" t="s">
        <v>28</v>
      </c>
      <c r="E249">
        <v>400000</v>
      </c>
      <c r="G249" t="s">
        <v>17</v>
      </c>
      <c r="I249" s="23">
        <v>0.0030004456853183884</v>
      </c>
    </row>
    <row r="250" spans="2:9" ht="12">
      <c r="B250" t="s">
        <v>16</v>
      </c>
      <c r="C250">
        <v>1060</v>
      </c>
      <c r="D250" t="s">
        <v>28</v>
      </c>
      <c r="E250">
        <v>400000</v>
      </c>
      <c r="G250" t="s">
        <v>17</v>
      </c>
      <c r="I250" s="23">
        <v>0.003000798233849208</v>
      </c>
    </row>
    <row r="251" spans="2:9" ht="12">
      <c r="B251" t="s">
        <v>16</v>
      </c>
      <c r="C251">
        <v>1080</v>
      </c>
      <c r="D251" t="s">
        <v>28</v>
      </c>
      <c r="E251">
        <v>400000</v>
      </c>
      <c r="G251" t="s">
        <v>17</v>
      </c>
      <c r="I251" s="23">
        <v>0.0030013711325526434</v>
      </c>
    </row>
    <row r="252" spans="2:9" ht="12">
      <c r="B252" t="s">
        <v>16</v>
      </c>
      <c r="C252">
        <v>1100</v>
      </c>
      <c r="D252" t="s">
        <v>28</v>
      </c>
      <c r="E252">
        <v>400000</v>
      </c>
      <c r="G252" t="s">
        <v>17</v>
      </c>
      <c r="I252" s="23">
        <v>0.0030021556729752956</v>
      </c>
    </row>
    <row r="253" spans="8:9" ht="12">
      <c r="H253" s="4" t="s">
        <v>22</v>
      </c>
      <c r="I253" s="23">
        <f>MIN(I242:I252)</f>
        <v>0.0029993140274799514</v>
      </c>
    </row>
    <row r="255" ht="12">
      <c r="B255" s="22" t="s">
        <v>48</v>
      </c>
    </row>
    <row r="257" spans="2:9" ht="12">
      <c r="B257" t="s">
        <v>16</v>
      </c>
      <c r="C257">
        <v>1020</v>
      </c>
      <c r="D257" t="s">
        <v>28</v>
      </c>
      <c r="E257">
        <v>300000</v>
      </c>
      <c r="G257" t="s">
        <v>17</v>
      </c>
      <c r="I257" s="23">
        <v>0.0030080390083486986</v>
      </c>
    </row>
    <row r="258" spans="2:9" ht="12">
      <c r="B258" t="s">
        <v>16</v>
      </c>
      <c r="C258">
        <v>1020</v>
      </c>
      <c r="D258" t="s">
        <v>28</v>
      </c>
      <c r="E258">
        <v>350000</v>
      </c>
      <c r="G258" t="s">
        <v>17</v>
      </c>
      <c r="I258" s="23">
        <v>0.0030025696708139375</v>
      </c>
    </row>
    <row r="259" spans="2:9" ht="12">
      <c r="B259" t="s">
        <v>16</v>
      </c>
      <c r="C259">
        <v>1020</v>
      </c>
      <c r="D259" t="s">
        <v>28</v>
      </c>
      <c r="E259">
        <v>400000</v>
      </c>
      <c r="G259" t="s">
        <v>17</v>
      </c>
      <c r="I259" s="23">
        <v>0.0029998866980695173</v>
      </c>
    </row>
    <row r="260" spans="2:9" ht="12">
      <c r="B260" t="s">
        <v>16</v>
      </c>
      <c r="C260">
        <v>1020</v>
      </c>
      <c r="D260" t="s">
        <v>28</v>
      </c>
      <c r="E260">
        <v>450000</v>
      </c>
      <c r="G260" t="s">
        <v>17</v>
      </c>
      <c r="I260" s="23">
        <v>0.002999518341533989</v>
      </c>
    </row>
    <row r="261" spans="2:9" ht="12">
      <c r="B261" t="s">
        <v>16</v>
      </c>
      <c r="C261">
        <v>1020</v>
      </c>
      <c r="D261" t="s">
        <v>28</v>
      </c>
      <c r="E261">
        <v>500000</v>
      </c>
      <c r="G261" t="s">
        <v>17</v>
      </c>
      <c r="I261" s="23">
        <v>0.002999188704659325</v>
      </c>
    </row>
    <row r="262" spans="2:9" ht="12">
      <c r="B262" t="s">
        <v>16</v>
      </c>
      <c r="C262">
        <v>1020</v>
      </c>
      <c r="D262" t="s">
        <v>28</v>
      </c>
      <c r="E262">
        <v>550000</v>
      </c>
      <c r="G262" t="s">
        <v>17</v>
      </c>
      <c r="I262" s="23">
        <v>0.0029978255041972633</v>
      </c>
    </row>
    <row r="263" spans="2:9" ht="12">
      <c r="B263" t="s">
        <v>16</v>
      </c>
      <c r="C263">
        <v>1020</v>
      </c>
      <c r="D263" t="s">
        <v>28</v>
      </c>
      <c r="E263">
        <v>600000</v>
      </c>
      <c r="G263" t="s">
        <v>17</v>
      </c>
      <c r="I263" s="23">
        <v>0.002997612469696685</v>
      </c>
    </row>
    <row r="265" ht="12">
      <c r="B265" t="s">
        <v>51</v>
      </c>
    </row>
    <row r="266" spans="2:5" ht="12">
      <c r="B266" s="1"/>
      <c r="C266" s="1" t="s">
        <v>0</v>
      </c>
      <c r="D266" s="1" t="s">
        <v>9</v>
      </c>
      <c r="E266" s="1" t="s">
        <v>11</v>
      </c>
    </row>
    <row r="267" spans="2:5" ht="12">
      <c r="B267" s="1" t="s">
        <v>19</v>
      </c>
      <c r="C267" s="2">
        <v>8.306665163071905</v>
      </c>
      <c r="D267" s="2">
        <v>4.852437839453813</v>
      </c>
      <c r="E267" s="2">
        <v>5.454090255486719</v>
      </c>
    </row>
    <row r="268" spans="2:5" ht="12">
      <c r="B268" s="1" t="s">
        <v>49</v>
      </c>
      <c r="C268" s="25">
        <v>8.309771878528343</v>
      </c>
      <c r="D268" s="2">
        <v>6.712705829457789</v>
      </c>
      <c r="E268" s="25">
        <v>5.428219757165234</v>
      </c>
    </row>
    <row r="269" spans="2:5" ht="12">
      <c r="B269" s="1" t="s">
        <v>50</v>
      </c>
      <c r="C269" s="2">
        <v>8.125163467044437</v>
      </c>
      <c r="D269" s="2">
        <v>8.430171814035692</v>
      </c>
      <c r="E269" s="2">
        <v>6.3033605681860765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Asawin Likhitsup</dc:creator>
  <cp:keywords/>
  <dc:description/>
  <cp:lastModifiedBy>Andrew Marsh</cp:lastModifiedBy>
  <dcterms:created xsi:type="dcterms:W3CDTF">2008-06-20T08:09:17Z</dcterms:created>
  <dcterms:modified xsi:type="dcterms:W3CDTF">2008-07-09T15:15:19Z</dcterms:modified>
  <cp:category/>
  <cp:version/>
  <cp:contentType/>
  <cp:contentStatus/>
</cp:coreProperties>
</file>